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Департамент_по_стратегии\Сотрудники\Website\Analyst kit\"/>
    </mc:Choice>
  </mc:AlternateContent>
  <xr:revisionPtr revIDLastSave="0" documentId="13_ncr:1_{DD0EDB53-6C89-4EFD-B779-65ADC0B5E3A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Quarter" sheetId="2" r:id="rId1"/>
    <sheet name="Cumulative" sheetId="1" r:id="rId2"/>
  </sheets>
  <calcPr calcId="181029" calcMode="autoNoTable" iterate="1"/>
</workbook>
</file>

<file path=xl/calcChain.xml><?xml version="1.0" encoding="utf-8"?>
<calcChain xmlns="http://schemas.openxmlformats.org/spreadsheetml/2006/main">
  <c r="BT162" i="1" l="1"/>
  <c r="BT157" i="2"/>
  <c r="BT14" i="2"/>
  <c r="BT234" i="2" l="1"/>
  <c r="BT232" i="2"/>
  <c r="BT231" i="2"/>
  <c r="BT229" i="2"/>
  <c r="BT228" i="2"/>
  <c r="BT227" i="2"/>
  <c r="BT226" i="2"/>
  <c r="BT225" i="2"/>
  <c r="BT223" i="2"/>
  <c r="BT222" i="2"/>
  <c r="BT221" i="2"/>
  <c r="BT224" i="2" s="1"/>
  <c r="BT233" i="2" s="1"/>
  <c r="BT220" i="2"/>
  <c r="BT219" i="2"/>
  <c r="BS234" i="2"/>
  <c r="BS232" i="2"/>
  <c r="BS231" i="2"/>
  <c r="BS229" i="2"/>
  <c r="BS228" i="2"/>
  <c r="BS227" i="2"/>
  <c r="BS226" i="2"/>
  <c r="BS225" i="2"/>
  <c r="BS223" i="2"/>
  <c r="BS222" i="2"/>
  <c r="BS221" i="2"/>
  <c r="BS224" i="2" s="1"/>
  <c r="BS233" i="2" s="1"/>
  <c r="BS220" i="2"/>
  <c r="BS219" i="2"/>
  <c r="BS76" i="2"/>
  <c r="BT76" i="2"/>
  <c r="BT77" i="2" s="1"/>
  <c r="BS78" i="2"/>
  <c r="BS77" i="2" s="1"/>
  <c r="BT78" i="2"/>
  <c r="BS79" i="2"/>
  <c r="BT79" i="2"/>
  <c r="BS80" i="2"/>
  <c r="BT80" i="2"/>
  <c r="BT81" i="2" s="1"/>
  <c r="BT90" i="2" s="1"/>
  <c r="BS82" i="2"/>
  <c r="BT82" i="2"/>
  <c r="BS83" i="2"/>
  <c r="BT83" i="2"/>
  <c r="BS84" i="2"/>
  <c r="BT84" i="2"/>
  <c r="BS85" i="2"/>
  <c r="BT85" i="2"/>
  <c r="BS86" i="2"/>
  <c r="BT86" i="2"/>
  <c r="BS88" i="2"/>
  <c r="BT88" i="2"/>
  <c r="BS89" i="2"/>
  <c r="BT89" i="2"/>
  <c r="BS91" i="2"/>
  <c r="BT91" i="2"/>
  <c r="BT107" i="2"/>
  <c r="BT106" i="2"/>
  <c r="BT105" i="2"/>
  <c r="BT104" i="2"/>
  <c r="BT103" i="2"/>
  <c r="BT102" i="2"/>
  <c r="BT101" i="2"/>
  <c r="BT100" i="2"/>
  <c r="BT99" i="2"/>
  <c r="BT98" i="2"/>
  <c r="BT97" i="2"/>
  <c r="BT108" i="2" s="1"/>
  <c r="BS107" i="2"/>
  <c r="BS106" i="2"/>
  <c r="BS105" i="2"/>
  <c r="BS104" i="2"/>
  <c r="BS103" i="2"/>
  <c r="BS102" i="2"/>
  <c r="BS101" i="2"/>
  <c r="BS100" i="2"/>
  <c r="BS99" i="2"/>
  <c r="BS98" i="2"/>
  <c r="BS97" i="2"/>
  <c r="BS108" i="2" s="1"/>
  <c r="BT128" i="2"/>
  <c r="BT126" i="2"/>
  <c r="BT125" i="2"/>
  <c r="BT124" i="2"/>
  <c r="BT123" i="2"/>
  <c r="BT122" i="2"/>
  <c r="BT121" i="2"/>
  <c r="BT120" i="2"/>
  <c r="BT119" i="2"/>
  <c r="BT118" i="2"/>
  <c r="BT117" i="2"/>
  <c r="BT116" i="2"/>
  <c r="BT115" i="2"/>
  <c r="BT113" i="2" s="1"/>
  <c r="BT114" i="2"/>
  <c r="BT112" i="2"/>
  <c r="BS128" i="2"/>
  <c r="BS126" i="2"/>
  <c r="BS125" i="2"/>
  <c r="BS124" i="2"/>
  <c r="BS123" i="2"/>
  <c r="BS122" i="2"/>
  <c r="BS121" i="2"/>
  <c r="BS120" i="2"/>
  <c r="BS119" i="2"/>
  <c r="BS118" i="2" s="1"/>
  <c r="BS117" i="2"/>
  <c r="BS116" i="2"/>
  <c r="BS115" i="2"/>
  <c r="BS114" i="2"/>
  <c r="BS113" i="2"/>
  <c r="BS112" i="2"/>
  <c r="BS127" i="2" s="1"/>
  <c r="BT29" i="2"/>
  <c r="BT19" i="2"/>
  <c r="BT218" i="2"/>
  <c r="BT216" i="2"/>
  <c r="BT212" i="2"/>
  <c r="BT211" i="2"/>
  <c r="BT213" i="2" s="1"/>
  <c r="BT209" i="2"/>
  <c r="BT208" i="2"/>
  <c r="BT210" i="2" s="1"/>
  <c r="BT214" i="2" s="1"/>
  <c r="BT207" i="2"/>
  <c r="BT204" i="2"/>
  <c r="BT203" i="2"/>
  <c r="BT201" i="2"/>
  <c r="BT200" i="2"/>
  <c r="BT199" i="2"/>
  <c r="BT198" i="2"/>
  <c r="BT196" i="2"/>
  <c r="BT195" i="2"/>
  <c r="BT193" i="2"/>
  <c r="BT192" i="2"/>
  <c r="BT190" i="2"/>
  <c r="BT185" i="2"/>
  <c r="BT180" i="2"/>
  <c r="BT176" i="2"/>
  <c r="BT175" i="2"/>
  <c r="BT173" i="2"/>
  <c r="BT172" i="2"/>
  <c r="BT171" i="2"/>
  <c r="BT174" i="2" s="1"/>
  <c r="BT170" i="2"/>
  <c r="BT163" i="2"/>
  <c r="BT162" i="2"/>
  <c r="BT161" i="2"/>
  <c r="BT160" i="2"/>
  <c r="BT168" i="2" s="1"/>
  <c r="BT159" i="2"/>
  <c r="BT156" i="2"/>
  <c r="BT169" i="2" s="1"/>
  <c r="BT179" i="2" s="1"/>
  <c r="BT181" i="2" s="1"/>
  <c r="BT183" i="2" s="1"/>
  <c r="BT155" i="2"/>
  <c r="BT154" i="2"/>
  <c r="BT152" i="2"/>
  <c r="BT151" i="2"/>
  <c r="BT153" i="2" s="1"/>
  <c r="BT150" i="2"/>
  <c r="BT149" i="2"/>
  <c r="BT134" i="2"/>
  <c r="BT111" i="2"/>
  <c r="BT96" i="2"/>
  <c r="BT75" i="2"/>
  <c r="BT73" i="2"/>
  <c r="BT70" i="2"/>
  <c r="BT69" i="2"/>
  <c r="BT68" i="2"/>
  <c r="BT66" i="2"/>
  <c r="BT65" i="2"/>
  <c r="BT67" i="2" s="1"/>
  <c r="BT71" i="2" s="1"/>
  <c r="BT64" i="2"/>
  <c r="BT60" i="2"/>
  <c r="BT58" i="2"/>
  <c r="BT57" i="2"/>
  <c r="BT56" i="2"/>
  <c r="BT55" i="2"/>
  <c r="BT53" i="2"/>
  <c r="BT52" i="2"/>
  <c r="BT49" i="2"/>
  <c r="BT61" i="2" s="1"/>
  <c r="BT47" i="2"/>
  <c r="BT42" i="2"/>
  <c r="BT37" i="2"/>
  <c r="BT33" i="2"/>
  <c r="BT32" i="2"/>
  <c r="BT28" i="2"/>
  <c r="BT27" i="2"/>
  <c r="BT20" i="2"/>
  <c r="BT17" i="2"/>
  <c r="BT13" i="2"/>
  <c r="BT12" i="2"/>
  <c r="BT26" i="2" s="1"/>
  <c r="BT36" i="2" s="1"/>
  <c r="BT38" i="2" s="1"/>
  <c r="BT40" i="2" s="1"/>
  <c r="BT11" i="2"/>
  <c r="BT10" i="2"/>
  <c r="BT9" i="2"/>
  <c r="BT8" i="2"/>
  <c r="BT7" i="2"/>
  <c r="BT6" i="2"/>
  <c r="BT239" i="1"/>
  <c r="BT237" i="1"/>
  <c r="BT234" i="1"/>
  <c r="BT233" i="1"/>
  <c r="BT232" i="1"/>
  <c r="BT231" i="1"/>
  <c r="BT230" i="1"/>
  <c r="BT228" i="1"/>
  <c r="BT227" i="1"/>
  <c r="BT226" i="1"/>
  <c r="BT224" i="1"/>
  <c r="BT223" i="1"/>
  <c r="BT217" i="1"/>
  <c r="BT216" i="1"/>
  <c r="BT218" i="1" s="1"/>
  <c r="BT214" i="1"/>
  <c r="BT213" i="1"/>
  <c r="BT215" i="1" s="1"/>
  <c r="BT212" i="1"/>
  <c r="BT208" i="1"/>
  <c r="BT206" i="1"/>
  <c r="BT205" i="1"/>
  <c r="BT204" i="1"/>
  <c r="BT203" i="1"/>
  <c r="BT201" i="1"/>
  <c r="BT200" i="1"/>
  <c r="BT190" i="1"/>
  <c r="BT185" i="1"/>
  <c r="BT181" i="1"/>
  <c r="BT180" i="1"/>
  <c r="BT178" i="1"/>
  <c r="BT177" i="1"/>
  <c r="BT179" i="1" s="1"/>
  <c r="BT176" i="1"/>
  <c r="BT175" i="1"/>
  <c r="BT168" i="1"/>
  <c r="BT167" i="1"/>
  <c r="BT166" i="1"/>
  <c r="BT165" i="1"/>
  <c r="BT164" i="1"/>
  <c r="BT163" i="1"/>
  <c r="BT161" i="1"/>
  <c r="BT160" i="1"/>
  <c r="BT159" i="1"/>
  <c r="BT157" i="1"/>
  <c r="BT156" i="1"/>
  <c r="BT158" i="1" s="1"/>
  <c r="BT155" i="1"/>
  <c r="BT154" i="1"/>
  <c r="BT146" i="1"/>
  <c r="BT134" i="1"/>
  <c r="BT118" i="1"/>
  <c r="BT113" i="1"/>
  <c r="BT127" i="1" s="1"/>
  <c r="BT111" i="1"/>
  <c r="BT108" i="1"/>
  <c r="BT96" i="1"/>
  <c r="BT88" i="1"/>
  <c r="BT236" i="1" s="1"/>
  <c r="BT81" i="1"/>
  <c r="BT90" i="1" s="1"/>
  <c r="BT77" i="1"/>
  <c r="BT75" i="1"/>
  <c r="BT70" i="1"/>
  <c r="BT67" i="1"/>
  <c r="BT71" i="1" s="1"/>
  <c r="BT64" i="1"/>
  <c r="BT61" i="1"/>
  <c r="BT47" i="1"/>
  <c r="BT195" i="1" s="1"/>
  <c r="BT31" i="1"/>
  <c r="BT25" i="1"/>
  <c r="BT10" i="1"/>
  <c r="BT26" i="1" s="1"/>
  <c r="BT6" i="1"/>
  <c r="BS81" i="2" l="1"/>
  <c r="BS90" i="2" s="1"/>
  <c r="BT127" i="2"/>
  <c r="BT31" i="2"/>
  <c r="BT25" i="2"/>
  <c r="BT189" i="2"/>
  <c r="BT191" i="2" s="1"/>
  <c r="BT186" i="2"/>
  <c r="BT46" i="2"/>
  <c r="BT48" i="2" s="1"/>
  <c r="BT43" i="2"/>
  <c r="BT50" i="2"/>
  <c r="BT173" i="1"/>
  <c r="BT209" i="1"/>
  <c r="BT229" i="1"/>
  <c r="BT238" i="1" s="1"/>
  <c r="BT219" i="1"/>
  <c r="BT36" i="1"/>
  <c r="BT174" i="1"/>
  <c r="BT225" i="1"/>
  <c r="BT49" i="1" l="1"/>
  <c r="BT38" i="1"/>
  <c r="BT40" i="1" s="1"/>
  <c r="BT184" i="1"/>
  <c r="BT186" i="1" s="1"/>
  <c r="BT188" i="1" s="1"/>
  <c r="BT50" i="1" l="1"/>
  <c r="BT197" i="1"/>
  <c r="BT73" i="1"/>
  <c r="BT194" i="1"/>
  <c r="BT196" i="1" s="1"/>
  <c r="BT191" i="1"/>
  <c r="BT46" i="1"/>
  <c r="BT48" i="1" s="1"/>
  <c r="BT198" i="1" l="1"/>
  <c r="BT221" i="1"/>
  <c r="BS18" i="2" l="1"/>
  <c r="BS218" i="2"/>
  <c r="BS207" i="2"/>
  <c r="BS149" i="2"/>
  <c r="BS134" i="2"/>
  <c r="BS111" i="2"/>
  <c r="BS96" i="2"/>
  <c r="BS75" i="2"/>
  <c r="BS64" i="2"/>
  <c r="BS65" i="2"/>
  <c r="BS66" i="2"/>
  <c r="BS68" i="2"/>
  <c r="BS69" i="2"/>
  <c r="BS52" i="2"/>
  <c r="BS53" i="2"/>
  <c r="BS55" i="2"/>
  <c r="BS56" i="2"/>
  <c r="BS57" i="2"/>
  <c r="BS58" i="2"/>
  <c r="BS60" i="2"/>
  <c r="BJ29" i="2"/>
  <c r="BQ29" i="2"/>
  <c r="BS6" i="2"/>
  <c r="BS7" i="2"/>
  <c r="BS8" i="2"/>
  <c r="BS9" i="2"/>
  <c r="BS11" i="2"/>
  <c r="BS12" i="2"/>
  <c r="BS13" i="2"/>
  <c r="BS17" i="2"/>
  <c r="BS20" i="2"/>
  <c r="BS27" i="2"/>
  <c r="BS28" i="2"/>
  <c r="BS30" i="2"/>
  <c r="BS32" i="2"/>
  <c r="BS33" i="2"/>
  <c r="BS37" i="2"/>
  <c r="BS42" i="2"/>
  <c r="BS239" i="1"/>
  <c r="BS237" i="1"/>
  <c r="BS234" i="1"/>
  <c r="BS233" i="1"/>
  <c r="BS232" i="1"/>
  <c r="BS231" i="1"/>
  <c r="BS230" i="1"/>
  <c r="BS228" i="1"/>
  <c r="BS227" i="1"/>
  <c r="BS226" i="1"/>
  <c r="BS224" i="1"/>
  <c r="BS223" i="1"/>
  <c r="BS217" i="1"/>
  <c r="BS212" i="2" s="1"/>
  <c r="BS216" i="1"/>
  <c r="BS211" i="2" s="1"/>
  <c r="BS214" i="1"/>
  <c r="BS209" i="2" s="1"/>
  <c r="BS213" i="1"/>
  <c r="BS212" i="1"/>
  <c r="BS208" i="1"/>
  <c r="BS206" i="1"/>
  <c r="BS205" i="1"/>
  <c r="BS204" i="1"/>
  <c r="BS203" i="1"/>
  <c r="BS201" i="1"/>
  <c r="BS200" i="1"/>
  <c r="BS190" i="1"/>
  <c r="BS185" i="1"/>
  <c r="BS181" i="1"/>
  <c r="BS180" i="1"/>
  <c r="BS178" i="1"/>
  <c r="BS177" i="1"/>
  <c r="BS176" i="1"/>
  <c r="BS175" i="1"/>
  <c r="BS168" i="1"/>
  <c r="BS167" i="1"/>
  <c r="BS166" i="1"/>
  <c r="BS165" i="1"/>
  <c r="BS164" i="1"/>
  <c r="BS163" i="1"/>
  <c r="BS161" i="1"/>
  <c r="BS160" i="1"/>
  <c r="BS159" i="1"/>
  <c r="BS157" i="1"/>
  <c r="BS156" i="1"/>
  <c r="BS155" i="1"/>
  <c r="BS154" i="1"/>
  <c r="BS146" i="1"/>
  <c r="BS134" i="1"/>
  <c r="BS118" i="1"/>
  <c r="BS113" i="1"/>
  <c r="BS111" i="1"/>
  <c r="BS108" i="1"/>
  <c r="BS96" i="1"/>
  <c r="BS88" i="1"/>
  <c r="BS81" i="1"/>
  <c r="BS90" i="1" s="1"/>
  <c r="BS77" i="1"/>
  <c r="BS75" i="1"/>
  <c r="BS70" i="1"/>
  <c r="BS67" i="1"/>
  <c r="BS64" i="1"/>
  <c r="BS61" i="1"/>
  <c r="BS47" i="1"/>
  <c r="BS47" i="2" s="1"/>
  <c r="BS31" i="1"/>
  <c r="BS25" i="1"/>
  <c r="BS10" i="1"/>
  <c r="BS26" i="1" s="1"/>
  <c r="BS36" i="1" s="1"/>
  <c r="BS6" i="1"/>
  <c r="BR218" i="2"/>
  <c r="BR207" i="2"/>
  <c r="BR149" i="2"/>
  <c r="BR134" i="2"/>
  <c r="BR128" i="2"/>
  <c r="BR126" i="2"/>
  <c r="BR125" i="2"/>
  <c r="BR124" i="2"/>
  <c r="BR123" i="2"/>
  <c r="BR122" i="2"/>
  <c r="BR121" i="2"/>
  <c r="BR120" i="2"/>
  <c r="BR119" i="2"/>
  <c r="BR117" i="2"/>
  <c r="BR116" i="2"/>
  <c r="BR115" i="2"/>
  <c r="BR114" i="2"/>
  <c r="BR112" i="2"/>
  <c r="BR111" i="2"/>
  <c r="BR107" i="2"/>
  <c r="BR106" i="2"/>
  <c r="BR105" i="2"/>
  <c r="BR104" i="2"/>
  <c r="BR103" i="2"/>
  <c r="BR102" i="2"/>
  <c r="BR101" i="2"/>
  <c r="BR100" i="2"/>
  <c r="BR99" i="2"/>
  <c r="BR98" i="2"/>
  <c r="BR97" i="2"/>
  <c r="BR96" i="2"/>
  <c r="BR91" i="2"/>
  <c r="BR89" i="2"/>
  <c r="BR86" i="2"/>
  <c r="BR85" i="2"/>
  <c r="BR84" i="2"/>
  <c r="BR83" i="2"/>
  <c r="BR82" i="2"/>
  <c r="BR80" i="2"/>
  <c r="BR79" i="2"/>
  <c r="BR78" i="2"/>
  <c r="BR76" i="2"/>
  <c r="BR75" i="2"/>
  <c r="BR69" i="2"/>
  <c r="BR68" i="2"/>
  <c r="BR66" i="2"/>
  <c r="BR65" i="2"/>
  <c r="BR67" i="2" s="1"/>
  <c r="BR64" i="2"/>
  <c r="BR60" i="2"/>
  <c r="BR58" i="2"/>
  <c r="BR57" i="2"/>
  <c r="BR56" i="2"/>
  <c r="BR55" i="2"/>
  <c r="BR53" i="2"/>
  <c r="BR52" i="2"/>
  <c r="BR47" i="2"/>
  <c r="BR42" i="2"/>
  <c r="BR37" i="2"/>
  <c r="BR33" i="2"/>
  <c r="BR32" i="2"/>
  <c r="BR29" i="2"/>
  <c r="BR28" i="2"/>
  <c r="BR27" i="2"/>
  <c r="BR20" i="2"/>
  <c r="BR19" i="2"/>
  <c r="BR17" i="2"/>
  <c r="BR13" i="2"/>
  <c r="BR12" i="2"/>
  <c r="BR11" i="2"/>
  <c r="BR9" i="2"/>
  <c r="BR8" i="2"/>
  <c r="BR7" i="2"/>
  <c r="BR6" i="2"/>
  <c r="BR239" i="1"/>
  <c r="BR237" i="1"/>
  <c r="BR234" i="1"/>
  <c r="BR233" i="1"/>
  <c r="BR232" i="1"/>
  <c r="BR231" i="1"/>
  <c r="BR230" i="1"/>
  <c r="BR228" i="1"/>
  <c r="BR227" i="1"/>
  <c r="BR226" i="1"/>
  <c r="BR224" i="1"/>
  <c r="BR223" i="1"/>
  <c r="BR217" i="1"/>
  <c r="BR212" i="2" s="1"/>
  <c r="BR216" i="1"/>
  <c r="BR211" i="2" s="1"/>
  <c r="BR214" i="1"/>
  <c r="BR209" i="2" s="1"/>
  <c r="BR213" i="1"/>
  <c r="BR208" i="2" s="1"/>
  <c r="BR212" i="1"/>
  <c r="BR208" i="1"/>
  <c r="BR206" i="1"/>
  <c r="BR205" i="1"/>
  <c r="BR204" i="1"/>
  <c r="BR203" i="1"/>
  <c r="BR201" i="1"/>
  <c r="BR200" i="1"/>
  <c r="BR195" i="1"/>
  <c r="BR190" i="1"/>
  <c r="BR185" i="1"/>
  <c r="BR181" i="1"/>
  <c r="BR180" i="1"/>
  <c r="BR178" i="1"/>
  <c r="BR177" i="1"/>
  <c r="BR176" i="1"/>
  <c r="BR175" i="1"/>
  <c r="BR168" i="1"/>
  <c r="BR167" i="1"/>
  <c r="BR166" i="1"/>
  <c r="BR165" i="1"/>
  <c r="BR164" i="1"/>
  <c r="BR163" i="1"/>
  <c r="BR161" i="1"/>
  <c r="BR160" i="1"/>
  <c r="BR159" i="1"/>
  <c r="BR157" i="1"/>
  <c r="BS152" i="2" s="1"/>
  <c r="BR156" i="1"/>
  <c r="BR155" i="1"/>
  <c r="BR154" i="1"/>
  <c r="BR146" i="1"/>
  <c r="BR134" i="1"/>
  <c r="BR118" i="1"/>
  <c r="BR113" i="1"/>
  <c r="BR111" i="1"/>
  <c r="BR108" i="1"/>
  <c r="BR96" i="1"/>
  <c r="BR88" i="1"/>
  <c r="BR236" i="1" s="1"/>
  <c r="BR81" i="1"/>
  <c r="BR90" i="1" s="1"/>
  <c r="BR77" i="1"/>
  <c r="BR75" i="1"/>
  <c r="BR70" i="1"/>
  <c r="BR67" i="1"/>
  <c r="BR64" i="1"/>
  <c r="BR61" i="1"/>
  <c r="BR31" i="1"/>
  <c r="BR25" i="1"/>
  <c r="BR10" i="1"/>
  <c r="BR26" i="1" s="1"/>
  <c r="BR6" i="1"/>
  <c r="BQ19" i="2"/>
  <c r="BQ218" i="2"/>
  <c r="BQ207" i="2"/>
  <c r="BQ149" i="2"/>
  <c r="BQ143" i="2"/>
  <c r="BQ141" i="2"/>
  <c r="BQ139" i="2"/>
  <c r="BQ137" i="2"/>
  <c r="BQ135" i="2"/>
  <c r="BQ134" i="2"/>
  <c r="BQ128" i="2"/>
  <c r="BQ126" i="2"/>
  <c r="BQ125" i="2"/>
  <c r="BQ124" i="2"/>
  <c r="BQ123" i="2"/>
  <c r="BQ122" i="2"/>
  <c r="BQ121" i="2"/>
  <c r="BQ120" i="2"/>
  <c r="BQ119" i="2"/>
  <c r="BQ117" i="2"/>
  <c r="BQ116" i="2"/>
  <c r="BQ115" i="2"/>
  <c r="BQ114" i="2"/>
  <c r="BQ112" i="2"/>
  <c r="BQ111" i="2"/>
  <c r="BQ107" i="2"/>
  <c r="BQ106" i="2"/>
  <c r="BQ105" i="2"/>
  <c r="BQ104" i="2"/>
  <c r="BQ103" i="2"/>
  <c r="BQ102" i="2"/>
  <c r="BQ101" i="2"/>
  <c r="BQ100" i="2"/>
  <c r="BQ99" i="2"/>
  <c r="BQ98" i="2"/>
  <c r="BQ97" i="2"/>
  <c r="BQ96" i="2"/>
  <c r="BQ91" i="2"/>
  <c r="BQ89" i="2"/>
  <c r="BQ86" i="2"/>
  <c r="BQ85" i="2"/>
  <c r="BQ84" i="2"/>
  <c r="BQ83" i="2"/>
  <c r="BQ82" i="2"/>
  <c r="BQ80" i="2"/>
  <c r="BQ79" i="2"/>
  <c r="BQ78" i="2"/>
  <c r="BQ76" i="2"/>
  <c r="BQ75" i="2"/>
  <c r="BQ69" i="2"/>
  <c r="BQ68" i="2"/>
  <c r="BQ66" i="2"/>
  <c r="BQ65" i="2"/>
  <c r="BQ64" i="2"/>
  <c r="BQ60" i="2"/>
  <c r="BQ58" i="2"/>
  <c r="BQ57" i="2"/>
  <c r="BQ56" i="2"/>
  <c r="BQ55" i="2"/>
  <c r="BQ53" i="2"/>
  <c r="BQ52" i="2"/>
  <c r="BQ47" i="2"/>
  <c r="BQ42" i="2"/>
  <c r="BQ37" i="2"/>
  <c r="BQ33" i="2"/>
  <c r="BQ32" i="2"/>
  <c r="BQ28" i="2"/>
  <c r="BQ31" i="2" s="1"/>
  <c r="BQ27" i="2"/>
  <c r="BQ20" i="2"/>
  <c r="BQ17" i="2"/>
  <c r="BQ13" i="2"/>
  <c r="BQ12" i="2"/>
  <c r="BQ11" i="2"/>
  <c r="BQ9" i="2"/>
  <c r="BQ8" i="2"/>
  <c r="BQ7" i="2"/>
  <c r="BQ6" i="2"/>
  <c r="BS158" i="1" l="1"/>
  <c r="BS67" i="2"/>
  <c r="BR70" i="2"/>
  <c r="BR118" i="2"/>
  <c r="BQ113" i="2"/>
  <c r="BR77" i="2"/>
  <c r="BS71" i="1"/>
  <c r="BS155" i="2"/>
  <c r="BS170" i="2"/>
  <c r="BS195" i="1"/>
  <c r="BS190" i="2" s="1"/>
  <c r="BQ10" i="2"/>
  <c r="BQ26" i="2" s="1"/>
  <c r="BQ36" i="2" s="1"/>
  <c r="BQ38" i="2" s="1"/>
  <c r="BQ40" i="2" s="1"/>
  <c r="BQ43" i="2" s="1"/>
  <c r="BS200" i="2"/>
  <c r="BS171" i="2"/>
  <c r="BS25" i="2"/>
  <c r="BS196" i="2"/>
  <c r="BS159" i="2"/>
  <c r="BS173" i="2"/>
  <c r="BS198" i="2"/>
  <c r="BS150" i="2"/>
  <c r="BS160" i="2"/>
  <c r="BS175" i="2"/>
  <c r="BS199" i="2"/>
  <c r="BS161" i="2"/>
  <c r="BS176" i="2"/>
  <c r="BR31" i="2"/>
  <c r="BS180" i="2"/>
  <c r="BS201" i="2"/>
  <c r="BQ118" i="2"/>
  <c r="BQ127" i="2" s="1"/>
  <c r="BS127" i="1"/>
  <c r="BS154" i="2"/>
  <c r="BS163" i="2"/>
  <c r="BS185" i="2"/>
  <c r="BS203" i="2"/>
  <c r="BS229" i="1"/>
  <c r="BS238" i="1" s="1"/>
  <c r="BR210" i="2"/>
  <c r="BS213" i="2"/>
  <c r="BS174" i="1"/>
  <c r="BS184" i="1" s="1"/>
  <c r="BS186" i="1" s="1"/>
  <c r="BS188" i="1" s="1"/>
  <c r="BS194" i="1" s="1"/>
  <c r="BS196" i="1" s="1"/>
  <c r="BS236" i="1"/>
  <c r="BS31" i="2"/>
  <c r="BS162" i="2"/>
  <c r="BS225" i="1"/>
  <c r="BR209" i="1"/>
  <c r="BQ25" i="2"/>
  <c r="BQ67" i="2"/>
  <c r="BR10" i="2"/>
  <c r="BR26" i="2" s="1"/>
  <c r="BR36" i="2" s="1"/>
  <c r="BR38" i="2" s="1"/>
  <c r="BR40" i="2" s="1"/>
  <c r="BR25" i="2"/>
  <c r="BR108" i="2"/>
  <c r="BS179" i="1"/>
  <c r="BS209" i="1"/>
  <c r="BS215" i="1"/>
  <c r="BS10" i="2"/>
  <c r="BS26" i="2" s="1"/>
  <c r="BS36" i="2" s="1"/>
  <c r="BS38" i="2" s="1"/>
  <c r="BS40" i="2" s="1"/>
  <c r="BS70" i="2"/>
  <c r="BS71" i="2" s="1"/>
  <c r="BS151" i="2"/>
  <c r="BQ77" i="2"/>
  <c r="BR179" i="1"/>
  <c r="BS195" i="2"/>
  <c r="BR113" i="2"/>
  <c r="BR127" i="2" s="1"/>
  <c r="BQ70" i="2"/>
  <c r="BR158" i="1"/>
  <c r="BR174" i="1" s="1"/>
  <c r="BR184" i="1" s="1"/>
  <c r="BR186" i="1" s="1"/>
  <c r="BR188" i="1" s="1"/>
  <c r="BS173" i="1"/>
  <c r="BS218" i="1"/>
  <c r="BS172" i="2"/>
  <c r="BS156" i="2"/>
  <c r="BR213" i="2"/>
  <c r="BR71" i="1"/>
  <c r="BR81" i="2"/>
  <c r="BR90" i="2" s="1"/>
  <c r="BS208" i="2"/>
  <c r="BS210" i="2" s="1"/>
  <c r="BS49" i="1"/>
  <c r="BS38" i="1"/>
  <c r="BS40" i="1" s="1"/>
  <c r="BS46" i="1" s="1"/>
  <c r="BS48" i="1" s="1"/>
  <c r="BR71" i="2"/>
  <c r="BQ81" i="2"/>
  <c r="BQ90" i="2" s="1"/>
  <c r="BR215" i="1"/>
  <c r="BR218" i="1"/>
  <c r="BQ108" i="2"/>
  <c r="BR173" i="1"/>
  <c r="BR127" i="1"/>
  <c r="BR225" i="1"/>
  <c r="BR229" i="1"/>
  <c r="BR238" i="1" s="1"/>
  <c r="BR36" i="1"/>
  <c r="BQ239" i="1"/>
  <c r="BQ234" i="2" s="1"/>
  <c r="BQ237" i="1"/>
  <c r="BQ232" i="2" s="1"/>
  <c r="BQ234" i="1"/>
  <c r="BQ229" i="2" s="1"/>
  <c r="BQ233" i="1"/>
  <c r="BQ228" i="2" s="1"/>
  <c r="BQ232" i="1"/>
  <c r="BQ231" i="1"/>
  <c r="BQ230" i="1"/>
  <c r="BQ225" i="2" s="1"/>
  <c r="BQ228" i="1"/>
  <c r="BR223" i="2" s="1"/>
  <c r="BQ227" i="1"/>
  <c r="BQ222" i="2" s="1"/>
  <c r="BQ226" i="1"/>
  <c r="BR221" i="2" s="1"/>
  <c r="BQ224" i="1"/>
  <c r="BQ223" i="1"/>
  <c r="BQ217" i="1"/>
  <c r="BQ216" i="1"/>
  <c r="BQ211" i="2" s="1"/>
  <c r="BQ214" i="1"/>
  <c r="BQ213" i="1"/>
  <c r="BQ208" i="2" s="1"/>
  <c r="BQ212" i="1"/>
  <c r="BQ208" i="1"/>
  <c r="BQ203" i="2" s="1"/>
  <c r="BQ206" i="1"/>
  <c r="BQ205" i="1"/>
  <c r="BQ200" i="2" s="1"/>
  <c r="BQ204" i="1"/>
  <c r="BQ199" i="2" s="1"/>
  <c r="BQ203" i="1"/>
  <c r="BQ201" i="1"/>
  <c r="BQ196" i="2" s="1"/>
  <c r="BQ200" i="1"/>
  <c r="BQ195" i="2" s="1"/>
  <c r="BQ195" i="1"/>
  <c r="BQ190" i="2" s="1"/>
  <c r="BQ190" i="1"/>
  <c r="BQ185" i="2" s="1"/>
  <c r="BQ185" i="1"/>
  <c r="BQ181" i="1"/>
  <c r="BQ176" i="2" s="1"/>
  <c r="BQ180" i="1"/>
  <c r="BQ178" i="1"/>
  <c r="BQ173" i="2" s="1"/>
  <c r="BQ177" i="1"/>
  <c r="BQ172" i="2" s="1"/>
  <c r="BQ176" i="1"/>
  <c r="BR171" i="2" s="1"/>
  <c r="BQ175" i="1"/>
  <c r="BQ170" i="2" s="1"/>
  <c r="BQ168" i="1"/>
  <c r="BQ163" i="2" s="1"/>
  <c r="BQ167" i="1"/>
  <c r="BQ162" i="2" s="1"/>
  <c r="BQ166" i="1"/>
  <c r="BQ161" i="2" s="1"/>
  <c r="BQ165" i="1"/>
  <c r="BR160" i="2" s="1"/>
  <c r="BQ164" i="1"/>
  <c r="BQ159" i="2" s="1"/>
  <c r="BQ163" i="1"/>
  <c r="BQ161" i="1"/>
  <c r="BQ156" i="2" s="1"/>
  <c r="BQ160" i="1"/>
  <c r="BQ155" i="2" s="1"/>
  <c r="BQ159" i="1"/>
  <c r="BQ154" i="2" s="1"/>
  <c r="BQ157" i="1"/>
  <c r="BQ156" i="1"/>
  <c r="BQ151" i="2" s="1"/>
  <c r="BQ155" i="1"/>
  <c r="BR150" i="2" s="1"/>
  <c r="BQ154" i="1"/>
  <c r="BQ146" i="1"/>
  <c r="BQ134" i="1"/>
  <c r="BQ118" i="1"/>
  <c r="BQ113" i="1"/>
  <c r="BQ111" i="1"/>
  <c r="BQ108" i="1"/>
  <c r="BQ96" i="1"/>
  <c r="BQ88" i="1"/>
  <c r="BR88" i="2" s="1"/>
  <c r="BQ81" i="1"/>
  <c r="BQ90" i="1" s="1"/>
  <c r="BQ77" i="1"/>
  <c r="BQ75" i="1"/>
  <c r="BQ70" i="1"/>
  <c r="BQ71" i="1" s="1"/>
  <c r="BQ67" i="1"/>
  <c r="BQ64" i="1"/>
  <c r="BQ61" i="1"/>
  <c r="BQ31" i="1"/>
  <c r="BQ25" i="1"/>
  <c r="BQ10" i="1"/>
  <c r="BQ26" i="1" s="1"/>
  <c r="BQ6" i="1"/>
  <c r="T96" i="2"/>
  <c r="U96" i="2"/>
  <c r="V96" i="2"/>
  <c r="X96" i="2"/>
  <c r="Y96" i="2"/>
  <c r="Z96" i="2"/>
  <c r="AA96" i="2"/>
  <c r="AC96" i="2"/>
  <c r="AD96" i="2"/>
  <c r="AE96" i="2"/>
  <c r="AF96" i="2"/>
  <c r="AH96" i="2"/>
  <c r="AI96" i="2"/>
  <c r="AJ96" i="2"/>
  <c r="AK96" i="2"/>
  <c r="AM96" i="2"/>
  <c r="AN96" i="2"/>
  <c r="AO96" i="2"/>
  <c r="AP96" i="2"/>
  <c r="AR96" i="2"/>
  <c r="AS96" i="2"/>
  <c r="AT96" i="2"/>
  <c r="AU96" i="2"/>
  <c r="AW96" i="2"/>
  <c r="AX96" i="2"/>
  <c r="AY96" i="2"/>
  <c r="AZ96" i="2"/>
  <c r="BB96" i="2"/>
  <c r="BC96" i="2"/>
  <c r="BD96" i="2"/>
  <c r="BE96" i="2"/>
  <c r="BG96" i="2"/>
  <c r="BH96" i="2"/>
  <c r="BI96" i="2"/>
  <c r="BJ96" i="2"/>
  <c r="BL96" i="2"/>
  <c r="BM96" i="2"/>
  <c r="BN96" i="2"/>
  <c r="BO96" i="2"/>
  <c r="E96" i="2"/>
  <c r="F96" i="2"/>
  <c r="G96" i="2"/>
  <c r="I96" i="2"/>
  <c r="J96" i="2"/>
  <c r="K96" i="2"/>
  <c r="L96" i="2"/>
  <c r="N96" i="2"/>
  <c r="O96" i="2"/>
  <c r="P96" i="2"/>
  <c r="Q96" i="2"/>
  <c r="S96" i="2"/>
  <c r="D96" i="2"/>
  <c r="D108" i="1"/>
  <c r="E108" i="1"/>
  <c r="F108" i="1"/>
  <c r="G108" i="1"/>
  <c r="I108" i="1"/>
  <c r="J108" i="1"/>
  <c r="K108" i="1"/>
  <c r="L108" i="1"/>
  <c r="N108" i="1"/>
  <c r="O108" i="1"/>
  <c r="P108" i="1"/>
  <c r="Q108" i="1"/>
  <c r="S108" i="1"/>
  <c r="T108" i="1"/>
  <c r="U108" i="1"/>
  <c r="V108" i="1"/>
  <c r="X108" i="1"/>
  <c r="Y108" i="1"/>
  <c r="Z108" i="1"/>
  <c r="AA108" i="1"/>
  <c r="AC108" i="1"/>
  <c r="AD108" i="1"/>
  <c r="AE108" i="1"/>
  <c r="AF108" i="1"/>
  <c r="AH108" i="1"/>
  <c r="AI108" i="1"/>
  <c r="AJ108" i="1"/>
  <c r="AK108" i="1"/>
  <c r="AM108" i="1"/>
  <c r="AN108" i="1"/>
  <c r="AO108" i="1"/>
  <c r="AP108" i="1"/>
  <c r="AR108" i="1"/>
  <c r="AS108" i="1"/>
  <c r="AT108" i="1"/>
  <c r="AU108" i="1"/>
  <c r="AW108" i="1"/>
  <c r="AX108" i="1"/>
  <c r="AY108" i="1"/>
  <c r="AZ108" i="1"/>
  <c r="BB108" i="1"/>
  <c r="BC108" i="1"/>
  <c r="BD108" i="1"/>
  <c r="BE108" i="1"/>
  <c r="BG108" i="1"/>
  <c r="BH108" i="1"/>
  <c r="BI108" i="1"/>
  <c r="BJ108" i="1"/>
  <c r="BL108" i="1"/>
  <c r="BM108" i="1"/>
  <c r="BN108" i="1"/>
  <c r="BO108" i="1"/>
  <c r="BR219" i="1" l="1"/>
  <c r="BS174" i="2"/>
  <c r="BS191" i="1"/>
  <c r="BS168" i="2"/>
  <c r="BQ71" i="2"/>
  <c r="BR214" i="2"/>
  <c r="BR173" i="2"/>
  <c r="BR234" i="2"/>
  <c r="BS214" i="2"/>
  <c r="BS219" i="1"/>
  <c r="BR203" i="2"/>
  <c r="BS153" i="2"/>
  <c r="BS169" i="2" s="1"/>
  <c r="BS179" i="2" s="1"/>
  <c r="BS181" i="2" s="1"/>
  <c r="BS183" i="2" s="1"/>
  <c r="BR228" i="2"/>
  <c r="BR176" i="2"/>
  <c r="BS43" i="2"/>
  <c r="BS46" i="2"/>
  <c r="BS48" i="2" s="1"/>
  <c r="BR43" i="2"/>
  <c r="BR46" i="2"/>
  <c r="BR48" i="2" s="1"/>
  <c r="BQ198" i="2"/>
  <c r="BR198" i="2"/>
  <c r="BQ226" i="2"/>
  <c r="BR226" i="2"/>
  <c r="BR195" i="2"/>
  <c r="BR222" i="2"/>
  <c r="BR224" i="2" s="1"/>
  <c r="BR185" i="2"/>
  <c r="BR161" i="2"/>
  <c r="BQ175" i="2"/>
  <c r="BR175" i="2"/>
  <c r="BQ227" i="2"/>
  <c r="BR227" i="2"/>
  <c r="BR172" i="2"/>
  <c r="BR190" i="2"/>
  <c r="BR163" i="2"/>
  <c r="BR151" i="2"/>
  <c r="BR153" i="2" s="1"/>
  <c r="BR170" i="2"/>
  <c r="BR154" i="2"/>
  <c r="BQ152" i="2"/>
  <c r="BR152" i="2"/>
  <c r="BQ180" i="2"/>
  <c r="BR180" i="2"/>
  <c r="BQ201" i="2"/>
  <c r="BR201" i="2"/>
  <c r="BQ219" i="2"/>
  <c r="BR219" i="2"/>
  <c r="BR155" i="2"/>
  <c r="BR199" i="2"/>
  <c r="BR200" i="2"/>
  <c r="BR225" i="2"/>
  <c r="BR229" i="2"/>
  <c r="BR159" i="2"/>
  <c r="BS50" i="1"/>
  <c r="BS197" i="1"/>
  <c r="BR162" i="2"/>
  <c r="BR156" i="2"/>
  <c r="BR232" i="2"/>
  <c r="BR196" i="2"/>
  <c r="BQ225" i="1"/>
  <c r="BQ220" i="2" s="1"/>
  <c r="BQ221" i="2"/>
  <c r="BQ179" i="1"/>
  <c r="BQ171" i="2"/>
  <c r="BQ174" i="2" s="1"/>
  <c r="BQ229" i="1"/>
  <c r="BQ238" i="1" s="1"/>
  <c r="BQ223" i="2"/>
  <c r="BQ215" i="1"/>
  <c r="BQ209" i="2"/>
  <c r="BQ210" i="2" s="1"/>
  <c r="BQ46" i="2"/>
  <c r="BQ48" i="2" s="1"/>
  <c r="BQ236" i="1"/>
  <c r="BQ88" i="2"/>
  <c r="BQ158" i="1"/>
  <c r="BQ150" i="2"/>
  <c r="BQ153" i="2" s="1"/>
  <c r="BQ173" i="1"/>
  <c r="BQ160" i="2"/>
  <c r="BQ168" i="2" s="1"/>
  <c r="BQ218" i="1"/>
  <c r="BQ212" i="2"/>
  <c r="BQ213" i="2" s="1"/>
  <c r="BR191" i="1"/>
  <c r="BR194" i="1"/>
  <c r="BR196" i="1" s="1"/>
  <c r="BR49" i="1"/>
  <c r="BS49" i="2" s="1"/>
  <c r="BR38" i="1"/>
  <c r="BR40" i="1" s="1"/>
  <c r="BQ209" i="1"/>
  <c r="BQ127" i="1"/>
  <c r="BQ174" i="1"/>
  <c r="BQ184" i="1" s="1"/>
  <c r="BQ186" i="1" s="1"/>
  <c r="BQ188" i="1" s="1"/>
  <c r="BQ194" i="1" s="1"/>
  <c r="BQ196" i="1" s="1"/>
  <c r="BQ36" i="1"/>
  <c r="BO88" i="1"/>
  <c r="BR174" i="2" l="1"/>
  <c r="BR168" i="2"/>
  <c r="BQ219" i="1"/>
  <c r="BQ224" i="2"/>
  <c r="BQ233" i="2" s="1"/>
  <c r="BR233" i="2"/>
  <c r="BS198" i="1"/>
  <c r="BS186" i="2"/>
  <c r="BS189" i="2"/>
  <c r="BS191" i="2" s="1"/>
  <c r="BQ231" i="2"/>
  <c r="BR231" i="2"/>
  <c r="BS50" i="2"/>
  <c r="BS61" i="2"/>
  <c r="BQ169" i="2"/>
  <c r="BQ179" i="2" s="1"/>
  <c r="BQ181" i="2" s="1"/>
  <c r="BQ183" i="2" s="1"/>
  <c r="BQ189" i="2" s="1"/>
  <c r="BQ191" i="2" s="1"/>
  <c r="BR220" i="2"/>
  <c r="BR169" i="2"/>
  <c r="BR179" i="2" s="1"/>
  <c r="BR181" i="2" s="1"/>
  <c r="BR183" i="2" s="1"/>
  <c r="BQ214" i="2"/>
  <c r="BR197" i="1"/>
  <c r="BR50" i="1"/>
  <c r="BR46" i="1"/>
  <c r="BR48" i="1" s="1"/>
  <c r="BR43" i="1"/>
  <c r="BQ191" i="1"/>
  <c r="BQ38" i="1"/>
  <c r="BQ40" i="1" s="1"/>
  <c r="BQ49" i="1"/>
  <c r="BQ49" i="2" s="1"/>
  <c r="BO18" i="2"/>
  <c r="BO7" i="2"/>
  <c r="BO239" i="1"/>
  <c r="BO160" i="1"/>
  <c r="BO159" i="1"/>
  <c r="BO157" i="1"/>
  <c r="BO156" i="1"/>
  <c r="BO155" i="1"/>
  <c r="BO237" i="1"/>
  <c r="BO236" i="1"/>
  <c r="BO234" i="1"/>
  <c r="BO233" i="1"/>
  <c r="BO232" i="1"/>
  <c r="BO231" i="1"/>
  <c r="BO230" i="1"/>
  <c r="BO228" i="1"/>
  <c r="BO227" i="1"/>
  <c r="BO226" i="1"/>
  <c r="BO224" i="1"/>
  <c r="BO223" i="1"/>
  <c r="BO217" i="1"/>
  <c r="BO216" i="1"/>
  <c r="BO214" i="1"/>
  <c r="BO213" i="1"/>
  <c r="BO212" i="1"/>
  <c r="BO208" i="1"/>
  <c r="BO206" i="1"/>
  <c r="BO205" i="1"/>
  <c r="BO204" i="1"/>
  <c r="BO203" i="1"/>
  <c r="BO201" i="1"/>
  <c r="BO200" i="1"/>
  <c r="BO195" i="1"/>
  <c r="BO190" i="1"/>
  <c r="BO185" i="1"/>
  <c r="BO181" i="1"/>
  <c r="BO180" i="1"/>
  <c r="BO178" i="1"/>
  <c r="BO177" i="1"/>
  <c r="BO176" i="1"/>
  <c r="BO175" i="1"/>
  <c r="BO168" i="1"/>
  <c r="BO167" i="1"/>
  <c r="BO166" i="1"/>
  <c r="BO165" i="1"/>
  <c r="BO164" i="1"/>
  <c r="BO163" i="1"/>
  <c r="BO161" i="1"/>
  <c r="BQ186" i="2" l="1"/>
  <c r="BO215" i="1"/>
  <c r="BO158" i="1"/>
  <c r="BR49" i="2"/>
  <c r="BR189" i="2"/>
  <c r="BR191" i="2" s="1"/>
  <c r="BR186" i="2"/>
  <c r="BS192" i="2"/>
  <c r="BQ61" i="2"/>
  <c r="BQ50" i="2"/>
  <c r="BO218" i="1"/>
  <c r="BR198" i="1"/>
  <c r="BQ43" i="1"/>
  <c r="BQ46" i="1"/>
  <c r="BQ48" i="1" s="1"/>
  <c r="BQ197" i="1"/>
  <c r="BQ192" i="2" s="1"/>
  <c r="BQ50" i="1"/>
  <c r="BO209" i="1"/>
  <c r="BO179" i="1"/>
  <c r="BO219" i="1"/>
  <c r="BO173" i="1"/>
  <c r="BO229" i="1"/>
  <c r="BO238" i="1" s="1"/>
  <c r="BO225" i="1"/>
  <c r="BO174" i="1"/>
  <c r="BO118" i="1"/>
  <c r="BO113" i="1"/>
  <c r="BO127" i="1" s="1"/>
  <c r="BO81" i="1"/>
  <c r="BO77" i="1"/>
  <c r="BO70" i="1"/>
  <c r="BO67" i="1"/>
  <c r="BO61" i="1"/>
  <c r="BO31" i="1"/>
  <c r="BO25" i="1"/>
  <c r="BR192" i="2" l="1"/>
  <c r="BR204" i="2" s="1"/>
  <c r="BS193" i="2"/>
  <c r="BS204" i="2"/>
  <c r="BR61" i="2"/>
  <c r="BR50" i="2"/>
  <c r="BQ204" i="2"/>
  <c r="BQ193" i="2"/>
  <c r="BO71" i="1"/>
  <c r="BQ198" i="1"/>
  <c r="BO184" i="1"/>
  <c r="BO90" i="1"/>
  <c r="BO10" i="1"/>
  <c r="BR193" i="2" l="1"/>
  <c r="BO26" i="1"/>
  <c r="BO186" i="1"/>
  <c r="BO218" i="2"/>
  <c r="BO212" i="2"/>
  <c r="BO211" i="2"/>
  <c r="BO209" i="2"/>
  <c r="BO208" i="2"/>
  <c r="BO207" i="2"/>
  <c r="BO149" i="2"/>
  <c r="BO134" i="2"/>
  <c r="BO128" i="2"/>
  <c r="BO126" i="2"/>
  <c r="BO125" i="2"/>
  <c r="BO124" i="2"/>
  <c r="BO123" i="2"/>
  <c r="BO122" i="2"/>
  <c r="BO121" i="2"/>
  <c r="BO120" i="2"/>
  <c r="BO119" i="2"/>
  <c r="BO117" i="2"/>
  <c r="BO116" i="2"/>
  <c r="BO115" i="2"/>
  <c r="BO114" i="2"/>
  <c r="BO112" i="2"/>
  <c r="BO111" i="2"/>
  <c r="BO107" i="2"/>
  <c r="BO106" i="2"/>
  <c r="BO105" i="2"/>
  <c r="BO104" i="2"/>
  <c r="BO103" i="2"/>
  <c r="BO102" i="2"/>
  <c r="BO101" i="2"/>
  <c r="BO100" i="2"/>
  <c r="BO99" i="2"/>
  <c r="BO98" i="2"/>
  <c r="BO97" i="2"/>
  <c r="BO91" i="2"/>
  <c r="BO89" i="2"/>
  <c r="BO86" i="2"/>
  <c r="BO85" i="2"/>
  <c r="BO84" i="2"/>
  <c r="BO83" i="2"/>
  <c r="BO82" i="2"/>
  <c r="BO80" i="2"/>
  <c r="BO79" i="2"/>
  <c r="BO78" i="2"/>
  <c r="BO76" i="2"/>
  <c r="BO75" i="2"/>
  <c r="BO69" i="2"/>
  <c r="BO68" i="2"/>
  <c r="BO66" i="2"/>
  <c r="BO65" i="2"/>
  <c r="BO64" i="2"/>
  <c r="BO60" i="2"/>
  <c r="BO58" i="2"/>
  <c r="BO57" i="2"/>
  <c r="BO56" i="2"/>
  <c r="BO55" i="2"/>
  <c r="BO53" i="2"/>
  <c r="BO52" i="2"/>
  <c r="BO47" i="2"/>
  <c r="BO42" i="2"/>
  <c r="BO37" i="2"/>
  <c r="BO33" i="2"/>
  <c r="BO32" i="2"/>
  <c r="BO30" i="2"/>
  <c r="BO28" i="2"/>
  <c r="BO27" i="2"/>
  <c r="BO20" i="2"/>
  <c r="BO17" i="2"/>
  <c r="BO13" i="2"/>
  <c r="BO12" i="2"/>
  <c r="BO11" i="2"/>
  <c r="BO9" i="2"/>
  <c r="BO8" i="2"/>
  <c r="BO10" i="2" s="1"/>
  <c r="BO6" i="2"/>
  <c r="BO154" i="1"/>
  <c r="BO146" i="1"/>
  <c r="BO134" i="1"/>
  <c r="BO111" i="1"/>
  <c r="BO96" i="1"/>
  <c r="BO75" i="1"/>
  <c r="BO64" i="1"/>
  <c r="BO6" i="1"/>
  <c r="BI155" i="1"/>
  <c r="BN155" i="1"/>
  <c r="BO150" i="2" s="1"/>
  <c r="BN91" i="2"/>
  <c r="BN89" i="2"/>
  <c r="BN86" i="2"/>
  <c r="BN85" i="2"/>
  <c r="BN84" i="2"/>
  <c r="BN83" i="2"/>
  <c r="BN82" i="2"/>
  <c r="BN80" i="2"/>
  <c r="BN79" i="2"/>
  <c r="BN78" i="2"/>
  <c r="BN76" i="2"/>
  <c r="BN69" i="2"/>
  <c r="BN68" i="2"/>
  <c r="BN66" i="2"/>
  <c r="BN65" i="2"/>
  <c r="BN60" i="2"/>
  <c r="BN58" i="2"/>
  <c r="BN57" i="2"/>
  <c r="BN56" i="2"/>
  <c r="BN55" i="2"/>
  <c r="BN53" i="2"/>
  <c r="BN52" i="2"/>
  <c r="BN47" i="2"/>
  <c r="BN42" i="2"/>
  <c r="BN37" i="2"/>
  <c r="BN33" i="2"/>
  <c r="BN32" i="2"/>
  <c r="BN30" i="2"/>
  <c r="BN28" i="2"/>
  <c r="BN27" i="2"/>
  <c r="BN20" i="2"/>
  <c r="BN18" i="2"/>
  <c r="BN17" i="2"/>
  <c r="BN13" i="2"/>
  <c r="BN12" i="2"/>
  <c r="BI11" i="2"/>
  <c r="BN11" i="2"/>
  <c r="BN9" i="2"/>
  <c r="BN8" i="2"/>
  <c r="BN7" i="2"/>
  <c r="BN214" i="1"/>
  <c r="BN88" i="1"/>
  <c r="BO88" i="2" s="1"/>
  <c r="BN70" i="2" l="1"/>
  <c r="BN67" i="2"/>
  <c r="BN25" i="2"/>
  <c r="BN10" i="2"/>
  <c r="BN31" i="2"/>
  <c r="BO213" i="2"/>
  <c r="BO214" i="2" s="1"/>
  <c r="BO36" i="1"/>
  <c r="BN26" i="2"/>
  <c r="BN36" i="2" s="1"/>
  <c r="BN38" i="2" s="1"/>
  <c r="BN40" i="2" s="1"/>
  <c r="BN43" i="2" s="1"/>
  <c r="BN77" i="2"/>
  <c r="BO70" i="2"/>
  <c r="BO188" i="1"/>
  <c r="BO210" i="2"/>
  <c r="BO118" i="2"/>
  <c r="BO113" i="2"/>
  <c r="BO81" i="2"/>
  <c r="BO90" i="2" s="1"/>
  <c r="BO77" i="2"/>
  <c r="BO67" i="2"/>
  <c r="BO31" i="2"/>
  <c r="BO25" i="2"/>
  <c r="BO26" i="2"/>
  <c r="BO36" i="2" s="1"/>
  <c r="BO38" i="2" s="1"/>
  <c r="BO40" i="2" s="1"/>
  <c r="BO43" i="2" s="1"/>
  <c r="BN81" i="2"/>
  <c r="BN90" i="2" s="1"/>
  <c r="BN209" i="2"/>
  <c r="BN81" i="1"/>
  <c r="BN77" i="1"/>
  <c r="BN70" i="1"/>
  <c r="BN67" i="1"/>
  <c r="BN61" i="1"/>
  <c r="BN31" i="1"/>
  <c r="BM31" i="1"/>
  <c r="BN25" i="1"/>
  <c r="BM25" i="1"/>
  <c r="BN71" i="2" l="1"/>
  <c r="BN71" i="1"/>
  <c r="BN46" i="2"/>
  <c r="BN48" i="2" s="1"/>
  <c r="BO38" i="1"/>
  <c r="BO49" i="1"/>
  <c r="BO71" i="2"/>
  <c r="BO194" i="1"/>
  <c r="BO191" i="1"/>
  <c r="BO127" i="2"/>
  <c r="BO46" i="2"/>
  <c r="BO48" i="2" s="1"/>
  <c r="BN90" i="1"/>
  <c r="BN10" i="1"/>
  <c r="BN128" i="2"/>
  <c r="BN126" i="2"/>
  <c r="BN125" i="2"/>
  <c r="BN124" i="2"/>
  <c r="BN123" i="2"/>
  <c r="BN122" i="2"/>
  <c r="BN121" i="2"/>
  <c r="BN120" i="2"/>
  <c r="BN119" i="2"/>
  <c r="BN118" i="2" s="1"/>
  <c r="BN117" i="2"/>
  <c r="BN116" i="2"/>
  <c r="BN115" i="2"/>
  <c r="BN114" i="2"/>
  <c r="BN112" i="2"/>
  <c r="BN107" i="2"/>
  <c r="BN106" i="2"/>
  <c r="BN105" i="2"/>
  <c r="BN104" i="2"/>
  <c r="BN103" i="2"/>
  <c r="BN102" i="2"/>
  <c r="BN101" i="2"/>
  <c r="BN100" i="2"/>
  <c r="BN99" i="2"/>
  <c r="BN98" i="2"/>
  <c r="BN97" i="2"/>
  <c r="BN118" i="1"/>
  <c r="BN113" i="1"/>
  <c r="BO197" i="1" l="1"/>
  <c r="BO50" i="1"/>
  <c r="BO73" i="1"/>
  <c r="BO40" i="1"/>
  <c r="BN113" i="2"/>
  <c r="BN127" i="2" s="1"/>
  <c r="BN127" i="1"/>
  <c r="BO196" i="1"/>
  <c r="BN26" i="1"/>
  <c r="BN239" i="1"/>
  <c r="BO234" i="2" s="1"/>
  <c r="BN237" i="1"/>
  <c r="BO232" i="2" s="1"/>
  <c r="BN236" i="1"/>
  <c r="BO231" i="2" s="1"/>
  <c r="BN234" i="1"/>
  <c r="BO229" i="2" s="1"/>
  <c r="BN233" i="1"/>
  <c r="BO228" i="2" s="1"/>
  <c r="BN232" i="1"/>
  <c r="BO227" i="2" s="1"/>
  <c r="BN231" i="1"/>
  <c r="BO226" i="2" s="1"/>
  <c r="BN230" i="1"/>
  <c r="BO225" i="2" s="1"/>
  <c r="BN228" i="1"/>
  <c r="BO223" i="2" s="1"/>
  <c r="BN227" i="1"/>
  <c r="BO222" i="2" s="1"/>
  <c r="BN226" i="1"/>
  <c r="BO221" i="2" s="1"/>
  <c r="BN224" i="1"/>
  <c r="BO219" i="2" s="1"/>
  <c r="BN223" i="1"/>
  <c r="BN217" i="1"/>
  <c r="BN216" i="1"/>
  <c r="BN213" i="1"/>
  <c r="BN212" i="1"/>
  <c r="BN208" i="1"/>
  <c r="BO203" i="2" s="1"/>
  <c r="BN206" i="1"/>
  <c r="BO201" i="2" s="1"/>
  <c r="BN205" i="1"/>
  <c r="BO200" i="2" s="1"/>
  <c r="BN204" i="1"/>
  <c r="BO199" i="2" s="1"/>
  <c r="BN203" i="1"/>
  <c r="BO198" i="2" s="1"/>
  <c r="BN201" i="1"/>
  <c r="BO196" i="2" s="1"/>
  <c r="BN200" i="1"/>
  <c r="BO195" i="2" s="1"/>
  <c r="BN195" i="1"/>
  <c r="BO190" i="2" s="1"/>
  <c r="BN190" i="1"/>
  <c r="BO185" i="2" s="1"/>
  <c r="BN185" i="1"/>
  <c r="BO180" i="2" s="1"/>
  <c r="BN181" i="1"/>
  <c r="BO176" i="2" s="1"/>
  <c r="BN180" i="1"/>
  <c r="BO175" i="2" s="1"/>
  <c r="BN178" i="1"/>
  <c r="BN177" i="1"/>
  <c r="BN176" i="1"/>
  <c r="BO171" i="2" s="1"/>
  <c r="BN175" i="1"/>
  <c r="BO170" i="2" s="1"/>
  <c r="BN168" i="1"/>
  <c r="BO163" i="2" s="1"/>
  <c r="BN167" i="1"/>
  <c r="BN166" i="1"/>
  <c r="BN165" i="1"/>
  <c r="BO160" i="2" s="1"/>
  <c r="BN164" i="1"/>
  <c r="BO159" i="2" s="1"/>
  <c r="BN163" i="1"/>
  <c r="BN161" i="1"/>
  <c r="BO156" i="2" s="1"/>
  <c r="BN160" i="1"/>
  <c r="BO155" i="2" s="1"/>
  <c r="BN159" i="1"/>
  <c r="BO154" i="2" s="1"/>
  <c r="BN157" i="1"/>
  <c r="BO152" i="2" s="1"/>
  <c r="BN156" i="1"/>
  <c r="BO151" i="2" s="1"/>
  <c r="BO153" i="2" s="1"/>
  <c r="BO224" i="2" l="1"/>
  <c r="BO233" i="2" s="1"/>
  <c r="BO73" i="2"/>
  <c r="BO172" i="2"/>
  <c r="BO173" i="2"/>
  <c r="BO174" i="2" s="1"/>
  <c r="BO198" i="1"/>
  <c r="BO221" i="1"/>
  <c r="BO46" i="1"/>
  <c r="BO169" i="2"/>
  <c r="BO179" i="2" s="1"/>
  <c r="BO181" i="2" s="1"/>
  <c r="BO183" i="2" s="1"/>
  <c r="BO162" i="2"/>
  <c r="BO161" i="2"/>
  <c r="BN212" i="2"/>
  <c r="BN36" i="1"/>
  <c r="BN218" i="1"/>
  <c r="BN211" i="2"/>
  <c r="BN179" i="1"/>
  <c r="BN208" i="2"/>
  <c r="BN210" i="2" s="1"/>
  <c r="BN225" i="1"/>
  <c r="BO220" i="2" s="1"/>
  <c r="BN229" i="1"/>
  <c r="BN215" i="1"/>
  <c r="BN209" i="1"/>
  <c r="BN173" i="1"/>
  <c r="BN158" i="1"/>
  <c r="BO168" i="2" l="1"/>
  <c r="BN213" i="2"/>
  <c r="BN214" i="2" s="1"/>
  <c r="BO48" i="1"/>
  <c r="BO189" i="2"/>
  <c r="BO191" i="2" s="1"/>
  <c r="BO186" i="2"/>
  <c r="BO216" i="2"/>
  <c r="BN238" i="1"/>
  <c r="BN38" i="1"/>
  <c r="BN49" i="1"/>
  <c r="BN219" i="1"/>
  <c r="BN174" i="1"/>
  <c r="BO49" i="2" l="1"/>
  <c r="BO61" i="2" s="1"/>
  <c r="BS73" i="1"/>
  <c r="BS73" i="2" s="1"/>
  <c r="BO50" i="2"/>
  <c r="BN50" i="1"/>
  <c r="BN197" i="1"/>
  <c r="BN40" i="1"/>
  <c r="BN184" i="1"/>
  <c r="BN154" i="1"/>
  <c r="BN146" i="1"/>
  <c r="BN134" i="1"/>
  <c r="BN111" i="1"/>
  <c r="BN96" i="1"/>
  <c r="BN75" i="1"/>
  <c r="BN64" i="1"/>
  <c r="BN6" i="1"/>
  <c r="BN218" i="2"/>
  <c r="BN207" i="2"/>
  <c r="BN149" i="2"/>
  <c r="BN111" i="2"/>
  <c r="BN75" i="2"/>
  <c r="BN64" i="2"/>
  <c r="BN6" i="2"/>
  <c r="BO192" i="2" l="1"/>
  <c r="BO204" i="2" s="1"/>
  <c r="BS221" i="1"/>
  <c r="BS216" i="2" s="1"/>
  <c r="BN198" i="1"/>
  <c r="BN46" i="1"/>
  <c r="BN186" i="1"/>
  <c r="BN134" i="2"/>
  <c r="BG13" i="2"/>
  <c r="BH13" i="2"/>
  <c r="BI13" i="2"/>
  <c r="BJ13" i="2"/>
  <c r="BL13" i="2"/>
  <c r="BM13" i="2"/>
  <c r="BM161" i="1"/>
  <c r="BL161" i="1"/>
  <c r="BH161" i="1"/>
  <c r="BI161" i="1"/>
  <c r="BJ161" i="1"/>
  <c r="BG161" i="1"/>
  <c r="BG159" i="1"/>
  <c r="BM28" i="2"/>
  <c r="BM29" i="2"/>
  <c r="BO193" i="2" l="1"/>
  <c r="BJ156" i="2"/>
  <c r="BN48" i="1"/>
  <c r="BM156" i="2"/>
  <c r="BN156" i="2"/>
  <c r="BN188" i="1"/>
  <c r="BH156" i="2"/>
  <c r="BI156" i="2"/>
  <c r="BL156" i="2"/>
  <c r="BG156" i="2"/>
  <c r="BM155" i="1"/>
  <c r="BN150" i="2" s="1"/>
  <c r="BN191" i="1" l="1"/>
  <c r="BN194" i="1"/>
  <c r="BM218" i="2"/>
  <c r="BM207" i="2"/>
  <c r="BM149" i="2"/>
  <c r="BM134" i="2"/>
  <c r="BM128" i="2"/>
  <c r="BM126" i="2"/>
  <c r="BM125" i="2"/>
  <c r="BM124" i="2"/>
  <c r="BM123" i="2"/>
  <c r="BM122" i="2"/>
  <c r="BM121" i="2"/>
  <c r="BM120" i="2"/>
  <c r="BM119" i="2"/>
  <c r="BM117" i="2"/>
  <c r="BM116" i="2"/>
  <c r="BM115" i="2"/>
  <c r="BM114" i="2"/>
  <c r="BM112" i="2"/>
  <c r="BM111" i="2"/>
  <c r="BM107" i="2"/>
  <c r="BM106" i="2"/>
  <c r="BM105" i="2"/>
  <c r="BM104" i="2"/>
  <c r="BM103" i="2"/>
  <c r="BM102" i="2"/>
  <c r="BM101" i="2"/>
  <c r="BM100" i="2"/>
  <c r="BM99" i="2"/>
  <c r="BM98" i="2"/>
  <c r="BM97" i="2"/>
  <c r="BM91" i="2"/>
  <c r="BM89" i="2"/>
  <c r="BM86" i="2"/>
  <c r="BM85" i="2"/>
  <c r="BM84" i="2"/>
  <c r="BM83" i="2"/>
  <c r="BM82" i="2"/>
  <c r="BM80" i="2"/>
  <c r="BM79" i="2"/>
  <c r="BM78" i="2"/>
  <c r="BM76" i="2"/>
  <c r="BM75" i="2"/>
  <c r="BM69" i="2"/>
  <c r="BM68" i="2"/>
  <c r="BM66" i="2"/>
  <c r="BM65" i="2"/>
  <c r="BM64" i="2"/>
  <c r="BM60" i="2"/>
  <c r="BM58" i="2"/>
  <c r="BM57" i="2"/>
  <c r="BM56" i="2"/>
  <c r="BM55" i="2"/>
  <c r="BM53" i="2"/>
  <c r="BM52" i="2"/>
  <c r="BM47" i="2"/>
  <c r="BM42" i="2"/>
  <c r="BM37" i="2"/>
  <c r="BM33" i="2"/>
  <c r="BM32" i="2"/>
  <c r="BM27" i="2"/>
  <c r="BM20" i="2"/>
  <c r="BM19" i="2"/>
  <c r="BM17" i="2"/>
  <c r="BM12" i="2"/>
  <c r="BM11" i="2"/>
  <c r="BM9" i="2"/>
  <c r="BM8" i="2"/>
  <c r="BM7" i="2"/>
  <c r="BM6" i="2"/>
  <c r="BM239" i="1"/>
  <c r="BN234" i="2" s="1"/>
  <c r="BM237" i="1"/>
  <c r="BN232" i="2" s="1"/>
  <c r="BM234" i="1"/>
  <c r="BN229" i="2" s="1"/>
  <c r="BM233" i="1"/>
  <c r="BN228" i="2" s="1"/>
  <c r="BM232" i="1"/>
  <c r="BN227" i="2" s="1"/>
  <c r="BM231" i="1"/>
  <c r="BN226" i="2" s="1"/>
  <c r="BM230" i="1"/>
  <c r="BN225" i="2" s="1"/>
  <c r="BM228" i="1"/>
  <c r="BN223" i="2" s="1"/>
  <c r="BM227" i="1"/>
  <c r="BN222" i="2" s="1"/>
  <c r="BM226" i="1"/>
  <c r="BN221" i="2" s="1"/>
  <c r="BM224" i="1"/>
  <c r="BN219" i="2" s="1"/>
  <c r="BM217" i="1"/>
  <c r="BM212" i="2" s="1"/>
  <c r="BM216" i="1"/>
  <c r="BM214" i="1"/>
  <c r="BM209" i="2" s="1"/>
  <c r="BM213" i="1"/>
  <c r="BM208" i="1"/>
  <c r="BN203" i="2" s="1"/>
  <c r="BM206" i="1"/>
  <c r="BN201" i="2" s="1"/>
  <c r="BM205" i="1"/>
  <c r="BN200" i="2" s="1"/>
  <c r="BM204" i="1"/>
  <c r="BN199" i="2" s="1"/>
  <c r="BM203" i="1"/>
  <c r="BN198" i="2" s="1"/>
  <c r="BM201" i="1"/>
  <c r="BN196" i="2" s="1"/>
  <c r="BM200" i="1"/>
  <c r="BN195" i="2" s="1"/>
  <c r="BM195" i="1"/>
  <c r="BN190" i="2" s="1"/>
  <c r="BM190" i="1"/>
  <c r="BN185" i="2" s="1"/>
  <c r="BM185" i="1"/>
  <c r="BN180" i="2" s="1"/>
  <c r="BM181" i="1"/>
  <c r="BN176" i="2" s="1"/>
  <c r="BM180" i="1"/>
  <c r="BN175" i="2" s="1"/>
  <c r="BM178" i="1"/>
  <c r="BM177" i="1"/>
  <c r="BM176" i="1"/>
  <c r="BN171" i="2" s="1"/>
  <c r="BM175" i="1"/>
  <c r="BN170" i="2" s="1"/>
  <c r="BM168" i="1"/>
  <c r="BN163" i="2" s="1"/>
  <c r="BM167" i="1"/>
  <c r="BM166" i="1"/>
  <c r="BM165" i="1"/>
  <c r="BN160" i="2" s="1"/>
  <c r="BM164" i="1"/>
  <c r="BN159" i="2" s="1"/>
  <c r="BM163" i="1"/>
  <c r="BM160" i="1"/>
  <c r="BN155" i="2" s="1"/>
  <c r="BM159" i="1"/>
  <c r="BN154" i="2" s="1"/>
  <c r="BM157" i="1"/>
  <c r="BN152" i="2" s="1"/>
  <c r="BM156" i="1"/>
  <c r="BN151" i="2" s="1"/>
  <c r="BN153" i="2" s="1"/>
  <c r="BM118" i="1"/>
  <c r="BM113" i="1"/>
  <c r="BM88" i="1"/>
  <c r="BN88" i="2" s="1"/>
  <c r="BM81" i="1"/>
  <c r="BM77" i="1"/>
  <c r="BM70" i="1"/>
  <c r="BM67" i="1"/>
  <c r="BM61" i="1"/>
  <c r="BM10" i="1"/>
  <c r="BM26" i="1" s="1"/>
  <c r="BM223" i="1"/>
  <c r="BM212" i="1"/>
  <c r="BM154" i="1"/>
  <c r="BM134" i="1"/>
  <c r="BM146" i="1"/>
  <c r="BM111" i="1"/>
  <c r="BM96" i="1"/>
  <c r="BM75" i="1"/>
  <c r="BM64" i="1"/>
  <c r="BM6" i="1"/>
  <c r="BN169" i="2" l="1"/>
  <c r="BN179" i="2" s="1"/>
  <c r="BN181" i="2" s="1"/>
  <c r="BN183" i="2" s="1"/>
  <c r="BN186" i="2" s="1"/>
  <c r="BN224" i="2"/>
  <c r="BN233" i="2" s="1"/>
  <c r="BN162" i="2"/>
  <c r="BN161" i="2"/>
  <c r="BN172" i="2"/>
  <c r="BN173" i="2"/>
  <c r="BN196" i="1"/>
  <c r="BM118" i="2"/>
  <c r="BM77" i="2"/>
  <c r="BM70" i="2"/>
  <c r="BM113" i="2"/>
  <c r="BM81" i="2"/>
  <c r="BM90" i="2" s="1"/>
  <c r="BM90" i="1"/>
  <c r="BM229" i="1"/>
  <c r="BM238" i="1" s="1"/>
  <c r="BM218" i="1"/>
  <c r="BM211" i="2"/>
  <c r="BM213" i="2" s="1"/>
  <c r="BM67" i="2"/>
  <c r="BM71" i="1"/>
  <c r="BM215" i="1"/>
  <c r="BM208" i="2"/>
  <c r="BM210" i="2" s="1"/>
  <c r="BM31" i="2"/>
  <c r="BM25" i="2"/>
  <c r="BM10" i="2"/>
  <c r="BM236" i="1"/>
  <c r="BN231" i="2" s="1"/>
  <c r="BM127" i="1"/>
  <c r="BM209" i="1"/>
  <c r="BM179" i="1"/>
  <c r="BM173" i="1"/>
  <c r="BM225" i="1"/>
  <c r="BN220" i="2" s="1"/>
  <c r="BM158" i="1"/>
  <c r="BM174" i="1" s="1"/>
  <c r="BL218" i="2"/>
  <c r="BL207" i="2"/>
  <c r="BL149" i="2"/>
  <c r="BL143" i="2"/>
  <c r="BL141" i="2"/>
  <c r="BL139" i="2"/>
  <c r="BL137" i="2"/>
  <c r="BL135" i="2"/>
  <c r="BL134" i="2"/>
  <c r="BL128" i="2"/>
  <c r="BL126" i="2"/>
  <c r="BL125" i="2"/>
  <c r="BL124" i="2"/>
  <c r="BL123" i="2"/>
  <c r="BL122" i="2"/>
  <c r="BL121" i="2"/>
  <c r="BL120" i="2"/>
  <c r="BL119" i="2"/>
  <c r="BL117" i="2"/>
  <c r="BL116" i="2"/>
  <c r="BL115" i="2"/>
  <c r="BL114" i="2"/>
  <c r="BL112" i="2"/>
  <c r="BL111" i="2"/>
  <c r="BL107" i="2"/>
  <c r="BL106" i="2"/>
  <c r="BL105" i="2"/>
  <c r="BL104" i="2"/>
  <c r="BL103" i="2"/>
  <c r="BL102" i="2"/>
  <c r="BL101" i="2"/>
  <c r="BL100" i="2"/>
  <c r="BL99" i="2"/>
  <c r="BL98" i="2"/>
  <c r="BO108" i="2" s="1"/>
  <c r="BL97" i="2"/>
  <c r="BL91" i="2"/>
  <c r="BL89" i="2"/>
  <c r="BL86" i="2"/>
  <c r="BL85" i="2"/>
  <c r="BL84" i="2"/>
  <c r="BL83" i="2"/>
  <c r="BL82" i="2"/>
  <c r="BL80" i="2"/>
  <c r="BL79" i="2"/>
  <c r="BL78" i="2"/>
  <c r="BL76" i="2"/>
  <c r="BL75" i="2"/>
  <c r="BL69" i="2"/>
  <c r="BL68" i="2"/>
  <c r="BL66" i="2"/>
  <c r="BL65" i="2"/>
  <c r="BL64" i="2"/>
  <c r="BL60" i="2"/>
  <c r="BL58" i="2"/>
  <c r="BL57" i="2"/>
  <c r="BL56" i="2"/>
  <c r="BL55" i="2"/>
  <c r="BL53" i="2"/>
  <c r="BL52" i="2"/>
  <c r="BL47" i="2"/>
  <c r="BL42" i="2"/>
  <c r="BL37" i="2"/>
  <c r="BL33" i="2"/>
  <c r="BL32" i="2"/>
  <c r="BL30" i="2"/>
  <c r="BL28" i="2"/>
  <c r="BL27" i="2"/>
  <c r="BL20" i="2"/>
  <c r="BL18" i="2"/>
  <c r="BL17" i="2"/>
  <c r="BL12" i="2"/>
  <c r="BL11" i="2"/>
  <c r="BL9" i="2"/>
  <c r="BL8" i="2"/>
  <c r="BL7" i="2"/>
  <c r="BL6" i="2"/>
  <c r="BM219" i="1" l="1"/>
  <c r="BM127" i="2"/>
  <c r="BL108" i="2"/>
  <c r="BM71" i="2"/>
  <c r="BM108" i="2"/>
  <c r="BN108" i="2"/>
  <c r="BN174" i="2"/>
  <c r="BN189" i="2"/>
  <c r="BN191" i="2" s="1"/>
  <c r="BN168" i="2"/>
  <c r="BM26" i="2"/>
  <c r="BM36" i="2" s="1"/>
  <c r="BM38" i="2" s="1"/>
  <c r="BM40" i="2" s="1"/>
  <c r="BM214" i="2"/>
  <c r="BL113" i="2"/>
  <c r="BM36" i="1"/>
  <c r="BL118" i="2"/>
  <c r="BL25" i="2"/>
  <c r="BL77" i="2"/>
  <c r="BL81" i="2"/>
  <c r="BL90" i="2" s="1"/>
  <c r="BL70" i="2"/>
  <c r="BL67" i="2"/>
  <c r="BL31" i="2"/>
  <c r="BL10" i="2"/>
  <c r="BL71" i="2" l="1"/>
  <c r="BL127" i="2"/>
  <c r="BM43" i="2"/>
  <c r="BM46" i="2"/>
  <c r="BM48" i="2" s="1"/>
  <c r="BL26" i="2"/>
  <c r="BL36" i="2" s="1"/>
  <c r="BL38" i="2" s="1"/>
  <c r="BL40" i="2" s="1"/>
  <c r="BM184" i="1"/>
  <c r="BM49" i="1"/>
  <c r="BM38" i="1"/>
  <c r="BN49" i="2" l="1"/>
  <c r="BN61" i="2" s="1"/>
  <c r="BR73" i="1"/>
  <c r="BR73" i="2" s="1"/>
  <c r="BL46" i="2"/>
  <c r="BL48" i="2" s="1"/>
  <c r="BL43" i="2"/>
  <c r="BM40" i="1"/>
  <c r="BM197" i="1"/>
  <c r="BM50" i="1"/>
  <c r="BM186" i="1"/>
  <c r="BL77" i="1"/>
  <c r="BL239" i="1"/>
  <c r="BL237" i="1"/>
  <c r="BM232" i="2" s="1"/>
  <c r="BL234" i="1"/>
  <c r="BM229" i="2" s="1"/>
  <c r="BL233" i="1"/>
  <c r="BM228" i="2" s="1"/>
  <c r="BL232" i="1"/>
  <c r="BM227" i="2" s="1"/>
  <c r="BL231" i="1"/>
  <c r="BM226" i="2" s="1"/>
  <c r="BL230" i="1"/>
  <c r="BM225" i="2" s="1"/>
  <c r="BL228" i="1"/>
  <c r="BM223" i="2" s="1"/>
  <c r="BL227" i="1"/>
  <c r="BM222" i="2" s="1"/>
  <c r="BL226" i="1"/>
  <c r="BM221" i="2" s="1"/>
  <c r="BL224" i="1"/>
  <c r="BM219" i="2" s="1"/>
  <c r="BL223" i="1"/>
  <c r="BL217" i="1"/>
  <c r="BL216" i="1"/>
  <c r="BL214" i="1"/>
  <c r="BL213" i="1"/>
  <c r="BL212" i="1"/>
  <c r="BL208" i="1"/>
  <c r="BM203" i="2" s="1"/>
  <c r="BL206" i="1"/>
  <c r="BM201" i="2" s="1"/>
  <c r="BL205" i="1"/>
  <c r="BM200" i="2" s="1"/>
  <c r="BL204" i="1"/>
  <c r="BM199" i="2" s="1"/>
  <c r="BL203" i="1"/>
  <c r="BM198" i="2" s="1"/>
  <c r="BL201" i="1"/>
  <c r="BM196" i="2" s="1"/>
  <c r="BL200" i="1"/>
  <c r="BM195" i="2" s="1"/>
  <c r="BL195" i="1"/>
  <c r="BM190" i="2" s="1"/>
  <c r="BL190" i="1"/>
  <c r="BL185" i="1"/>
  <c r="BM180" i="2" s="1"/>
  <c r="BL181" i="1"/>
  <c r="BM176" i="2" s="1"/>
  <c r="BL180" i="1"/>
  <c r="BM175" i="2" s="1"/>
  <c r="BL178" i="1"/>
  <c r="BL177" i="1"/>
  <c r="BL176" i="1"/>
  <c r="BM171" i="2" s="1"/>
  <c r="BL175" i="1"/>
  <c r="BM170" i="2" s="1"/>
  <c r="BL168" i="1"/>
  <c r="BM163" i="2" s="1"/>
  <c r="BL167" i="1"/>
  <c r="BL166" i="1"/>
  <c r="BL165" i="1"/>
  <c r="BM160" i="2" s="1"/>
  <c r="BL164" i="1"/>
  <c r="BM159" i="2" s="1"/>
  <c r="BL163" i="1"/>
  <c r="BL160" i="1"/>
  <c r="BM155" i="2" s="1"/>
  <c r="BL159" i="1"/>
  <c r="BM154" i="2" s="1"/>
  <c r="BL157" i="1"/>
  <c r="BM152" i="2" s="1"/>
  <c r="BL156" i="1"/>
  <c r="BM151" i="2" s="1"/>
  <c r="BL155" i="1"/>
  <c r="BM150" i="2" s="1"/>
  <c r="BL154" i="1"/>
  <c r="BL146" i="1"/>
  <c r="BL134" i="1"/>
  <c r="BL118" i="1"/>
  <c r="BL113" i="1"/>
  <c r="BL111" i="1"/>
  <c r="BL96" i="1"/>
  <c r="BL88" i="1"/>
  <c r="BM88" i="2" s="1"/>
  <c r="BL81" i="1"/>
  <c r="BL75" i="1"/>
  <c r="BL70" i="1"/>
  <c r="BL67" i="1"/>
  <c r="BL64" i="1"/>
  <c r="BL61" i="1"/>
  <c r="BL31" i="1"/>
  <c r="BL25" i="1"/>
  <c r="BL10" i="1"/>
  <c r="BL26" i="1" s="1"/>
  <c r="BL6" i="1"/>
  <c r="BN50" i="2" l="1"/>
  <c r="BN192" i="2"/>
  <c r="BN204" i="2" s="1"/>
  <c r="BR221" i="1"/>
  <c r="BR216" i="2" s="1"/>
  <c r="BM224" i="2"/>
  <c r="BM233" i="2" s="1"/>
  <c r="BL234" i="2"/>
  <c r="BM234" i="2"/>
  <c r="BL185" i="2"/>
  <c r="BM185" i="2"/>
  <c r="BM173" i="2"/>
  <c r="BM172" i="2"/>
  <c r="BM153" i="2"/>
  <c r="BM161" i="2"/>
  <c r="BM162" i="2"/>
  <c r="BM198" i="1"/>
  <c r="BM188" i="1"/>
  <c r="BM46" i="1"/>
  <c r="BM43" i="1"/>
  <c r="BL162" i="2"/>
  <c r="BL196" i="2"/>
  <c r="BL152" i="2"/>
  <c r="BL159" i="2"/>
  <c r="BL163" i="2"/>
  <c r="BL173" i="2"/>
  <c r="BL198" i="2"/>
  <c r="BL203" i="2"/>
  <c r="BL180" i="2"/>
  <c r="BL209" i="2"/>
  <c r="BL225" i="2"/>
  <c r="BL154" i="2"/>
  <c r="BL170" i="2"/>
  <c r="BL175" i="2"/>
  <c r="BL190" i="2"/>
  <c r="BL199" i="2"/>
  <c r="BL212" i="2"/>
  <c r="BL151" i="2"/>
  <c r="BL172" i="2"/>
  <c r="BL201" i="2"/>
  <c r="BL160" i="2"/>
  <c r="BL150" i="2"/>
  <c r="BL155" i="2"/>
  <c r="BL161" i="2"/>
  <c r="BL171" i="2"/>
  <c r="BL176" i="2"/>
  <c r="BL195" i="2"/>
  <c r="BL200" i="2"/>
  <c r="BL208" i="2"/>
  <c r="BL232" i="2"/>
  <c r="BL223" i="2"/>
  <c r="BL222" i="2"/>
  <c r="BL90" i="1"/>
  <c r="BL221" i="2"/>
  <c r="BL219" i="2"/>
  <c r="BL229" i="2"/>
  <c r="BL228" i="2"/>
  <c r="BL227" i="2"/>
  <c r="BL226" i="2"/>
  <c r="BL236" i="1"/>
  <c r="BM231" i="2" s="1"/>
  <c r="BL88" i="2"/>
  <c r="BL218" i="1"/>
  <c r="BL211" i="2"/>
  <c r="BL127" i="1"/>
  <c r="BL229" i="1"/>
  <c r="BL225" i="1"/>
  <c r="BM220" i="2" s="1"/>
  <c r="BL71" i="1"/>
  <c r="BL215" i="1"/>
  <c r="BL209" i="1"/>
  <c r="BL179" i="1"/>
  <c r="BL173" i="1"/>
  <c r="BL158" i="1"/>
  <c r="BL174" i="1" s="1"/>
  <c r="BI18" i="2"/>
  <c r="BH18" i="2"/>
  <c r="BJ24" i="2"/>
  <c r="BJ172" i="1"/>
  <c r="BJ25" i="1"/>
  <c r="BN193" i="2" l="1"/>
  <c r="BJ167" i="2"/>
  <c r="BM169" i="2"/>
  <c r="BM179" i="2" s="1"/>
  <c r="BM181" i="2" s="1"/>
  <c r="BM183" i="2" s="1"/>
  <c r="BM174" i="2"/>
  <c r="BL224" i="2"/>
  <c r="BL233" i="2" s="1"/>
  <c r="BL153" i="2"/>
  <c r="BL169" i="2" s="1"/>
  <c r="BL179" i="2" s="1"/>
  <c r="BL181" i="2" s="1"/>
  <c r="BL183" i="2" s="1"/>
  <c r="BL186" i="2" s="1"/>
  <c r="BL210" i="2"/>
  <c r="BL213" i="2"/>
  <c r="BM168" i="2"/>
  <c r="BL168" i="2"/>
  <c r="BM191" i="1"/>
  <c r="BM194" i="1"/>
  <c r="BM48" i="1"/>
  <c r="BL174" i="2"/>
  <c r="BL36" i="1"/>
  <c r="BL219" i="1"/>
  <c r="BL238" i="1"/>
  <c r="BL220" i="2"/>
  <c r="BL231" i="2"/>
  <c r="BJ112" i="2"/>
  <c r="BJ114" i="2"/>
  <c r="BJ115" i="2"/>
  <c r="BJ116" i="2"/>
  <c r="BJ117" i="2"/>
  <c r="BJ119" i="2"/>
  <c r="BJ120" i="2"/>
  <c r="BJ121" i="2"/>
  <c r="BJ122" i="2"/>
  <c r="BJ123" i="2"/>
  <c r="BJ124" i="2"/>
  <c r="BJ125" i="2"/>
  <c r="BJ126" i="2"/>
  <c r="BJ128" i="2"/>
  <c r="BJ76" i="2"/>
  <c r="BJ78" i="2"/>
  <c r="BJ79" i="2"/>
  <c r="BJ80" i="2"/>
  <c r="BJ82" i="2"/>
  <c r="BJ83" i="2"/>
  <c r="BJ84" i="2"/>
  <c r="BJ85" i="2"/>
  <c r="BJ86" i="2"/>
  <c r="BJ89" i="2"/>
  <c r="BJ91" i="2"/>
  <c r="BJ65" i="2"/>
  <c r="BJ66" i="2"/>
  <c r="BJ68" i="2"/>
  <c r="BJ69" i="2"/>
  <c r="BJ47" i="2"/>
  <c r="BJ52" i="2"/>
  <c r="BJ53" i="2"/>
  <c r="BJ55" i="2"/>
  <c r="BJ56" i="2"/>
  <c r="BJ57" i="2"/>
  <c r="BJ58" i="2"/>
  <c r="BJ60" i="2"/>
  <c r="BJ7" i="2"/>
  <c r="BJ8" i="2"/>
  <c r="BJ9" i="2"/>
  <c r="BJ11" i="2"/>
  <c r="BJ12" i="2"/>
  <c r="BJ17" i="2"/>
  <c r="BJ19" i="2"/>
  <c r="BJ20" i="2"/>
  <c r="BJ27" i="2"/>
  <c r="BJ28" i="2"/>
  <c r="BJ32" i="2"/>
  <c r="BJ33" i="2"/>
  <c r="BJ37" i="2"/>
  <c r="BJ42" i="2"/>
  <c r="BJ224" i="1"/>
  <c r="BJ226" i="1"/>
  <c r="BJ227" i="1"/>
  <c r="BJ228" i="1"/>
  <c r="BJ230" i="1"/>
  <c r="BJ231" i="1"/>
  <c r="BJ232" i="1"/>
  <c r="BJ233" i="1"/>
  <c r="BJ234" i="1"/>
  <c r="BJ237" i="1"/>
  <c r="BJ239" i="1"/>
  <c r="BJ213" i="1"/>
  <c r="BJ214" i="1"/>
  <c r="BJ216" i="1"/>
  <c r="BJ217" i="1"/>
  <c r="BJ195" i="1"/>
  <c r="BJ200" i="1"/>
  <c r="BJ201" i="1"/>
  <c r="BJ203" i="1"/>
  <c r="BJ204" i="1"/>
  <c r="BJ205" i="1"/>
  <c r="BJ206" i="1"/>
  <c r="BJ208" i="1"/>
  <c r="BJ155" i="1"/>
  <c r="BJ156" i="1"/>
  <c r="BJ157" i="1"/>
  <c r="BJ159" i="1"/>
  <c r="BJ160" i="1"/>
  <c r="BJ163" i="1"/>
  <c r="BJ164" i="1"/>
  <c r="BJ165" i="1"/>
  <c r="BJ166" i="1"/>
  <c r="BJ167" i="1"/>
  <c r="BJ168" i="1"/>
  <c r="BJ175" i="1"/>
  <c r="BJ176" i="1"/>
  <c r="BJ177" i="1"/>
  <c r="BJ178" i="1"/>
  <c r="BJ180" i="1"/>
  <c r="BJ181" i="1"/>
  <c r="BJ185" i="1"/>
  <c r="BJ190" i="1"/>
  <c r="BJ88" i="1"/>
  <c r="BJ81" i="1"/>
  <c r="BJ77" i="1"/>
  <c r="BJ70" i="1"/>
  <c r="BJ67" i="1"/>
  <c r="BJ61" i="1"/>
  <c r="BJ31" i="1"/>
  <c r="BJ10" i="1"/>
  <c r="BJ118" i="1"/>
  <c r="BJ113" i="1"/>
  <c r="BJ218" i="2"/>
  <c r="BJ207" i="2"/>
  <c r="BJ149" i="2"/>
  <c r="BJ212" i="2" l="1"/>
  <c r="BJ208" i="2"/>
  <c r="BJ26" i="1"/>
  <c r="BJ36" i="1" s="1"/>
  <c r="BM186" i="2"/>
  <c r="BM189" i="2"/>
  <c r="BM191" i="2" s="1"/>
  <c r="BL214" i="2"/>
  <c r="BM196" i="1"/>
  <c r="BL189" i="2"/>
  <c r="BL191" i="2" s="1"/>
  <c r="BJ70" i="2"/>
  <c r="BL38" i="1"/>
  <c r="BL49" i="1"/>
  <c r="BL184" i="1"/>
  <c r="BJ218" i="1"/>
  <c r="BJ118" i="2"/>
  <c r="BJ211" i="2"/>
  <c r="BJ113" i="2"/>
  <c r="BJ81" i="2"/>
  <c r="BJ90" i="2" s="1"/>
  <c r="BJ236" i="1"/>
  <c r="BJ229" i="1"/>
  <c r="BJ77" i="2"/>
  <c r="BJ90" i="1"/>
  <c r="BJ225" i="1"/>
  <c r="BJ215" i="1"/>
  <c r="BJ67" i="2"/>
  <c r="BJ209" i="2"/>
  <c r="BJ71" i="1"/>
  <c r="BJ209" i="1"/>
  <c r="BJ31" i="2"/>
  <c r="BJ179" i="1"/>
  <c r="BJ25" i="2"/>
  <c r="BJ173" i="1"/>
  <c r="BJ10" i="2"/>
  <c r="BJ26" i="2" s="1"/>
  <c r="BJ158" i="1"/>
  <c r="BJ127" i="1"/>
  <c r="BJ107" i="2"/>
  <c r="BJ106" i="2"/>
  <c r="BJ105" i="2"/>
  <c r="BJ104" i="2"/>
  <c r="BJ103" i="2"/>
  <c r="BJ102" i="2"/>
  <c r="BJ101" i="2"/>
  <c r="BJ100" i="2"/>
  <c r="BJ99" i="2"/>
  <c r="BJ98" i="2"/>
  <c r="BJ97" i="2"/>
  <c r="BJ134" i="2"/>
  <c r="BJ111" i="2"/>
  <c r="BJ75" i="2"/>
  <c r="BJ64" i="2"/>
  <c r="BJ6" i="2"/>
  <c r="BJ64" i="1"/>
  <c r="BJ75" i="1"/>
  <c r="BJ111" i="1"/>
  <c r="BJ223" i="1"/>
  <c r="BJ212" i="1"/>
  <c r="BJ134" i="1"/>
  <c r="BJ154" i="1"/>
  <c r="BJ146" i="1"/>
  <c r="BJ96" i="1"/>
  <c r="BJ6" i="1"/>
  <c r="BD25" i="1"/>
  <c r="BI25" i="1"/>
  <c r="BI231" i="1"/>
  <c r="BI218" i="2"/>
  <c r="BI207" i="2"/>
  <c r="BI149" i="2"/>
  <c r="BI111" i="2"/>
  <c r="BI112" i="2"/>
  <c r="BI114" i="2"/>
  <c r="BI115" i="2"/>
  <c r="BI116" i="2"/>
  <c r="BI117" i="2"/>
  <c r="BI119" i="2"/>
  <c r="BI120" i="2"/>
  <c r="BI121" i="2"/>
  <c r="BI122" i="2"/>
  <c r="BI123" i="2"/>
  <c r="BI124" i="2"/>
  <c r="BI125" i="2"/>
  <c r="BI126" i="2"/>
  <c r="BI128" i="2"/>
  <c r="BI75" i="2"/>
  <c r="BI76" i="2"/>
  <c r="BI78" i="2"/>
  <c r="BI79" i="2"/>
  <c r="BI80" i="2"/>
  <c r="BI82" i="2"/>
  <c r="BI83" i="2"/>
  <c r="BI84" i="2"/>
  <c r="BI85" i="2"/>
  <c r="BI86" i="2"/>
  <c r="BI89" i="2"/>
  <c r="BI91" i="2"/>
  <c r="BI64" i="2"/>
  <c r="BI65" i="2"/>
  <c r="BI66" i="2"/>
  <c r="BI68" i="2"/>
  <c r="BI69" i="2"/>
  <c r="BI47" i="2"/>
  <c r="BI52" i="2"/>
  <c r="BI53" i="2"/>
  <c r="BI55" i="2"/>
  <c r="BI56" i="2"/>
  <c r="BI57" i="2"/>
  <c r="BI58" i="2"/>
  <c r="BI60" i="2"/>
  <c r="BI6" i="2"/>
  <c r="BI7" i="2"/>
  <c r="BI8" i="2"/>
  <c r="BI9" i="2"/>
  <c r="BI12" i="2"/>
  <c r="BI17" i="2"/>
  <c r="BI20" i="2"/>
  <c r="BI27" i="2"/>
  <c r="BI28" i="2"/>
  <c r="BI30" i="2"/>
  <c r="BI32" i="2"/>
  <c r="BI33" i="2"/>
  <c r="BI37" i="2"/>
  <c r="BI42" i="2"/>
  <c r="BJ150" i="2"/>
  <c r="BI156" i="1"/>
  <c r="BI157" i="1"/>
  <c r="BI159" i="1"/>
  <c r="BI160" i="1"/>
  <c r="BI163" i="1"/>
  <c r="BI164" i="1"/>
  <c r="BI165" i="1"/>
  <c r="BI166" i="1"/>
  <c r="BI167" i="1"/>
  <c r="BI168" i="1"/>
  <c r="BI175" i="1"/>
  <c r="BI176" i="1"/>
  <c r="BI177" i="1"/>
  <c r="BI178" i="1"/>
  <c r="BI180" i="1"/>
  <c r="BI181" i="1"/>
  <c r="BI185" i="1"/>
  <c r="BI190" i="1"/>
  <c r="BI195" i="1"/>
  <c r="BI200" i="1"/>
  <c r="BI201" i="1"/>
  <c r="BI203" i="1"/>
  <c r="BI204" i="1"/>
  <c r="BI205" i="1"/>
  <c r="BI206" i="1"/>
  <c r="BI208" i="1"/>
  <c r="BI212" i="1"/>
  <c r="BI213" i="1"/>
  <c r="BI214" i="1"/>
  <c r="BI216" i="1"/>
  <c r="BI217" i="1"/>
  <c r="BI223" i="1"/>
  <c r="BI224" i="1"/>
  <c r="BI226" i="1"/>
  <c r="BI227" i="1"/>
  <c r="BI228" i="1"/>
  <c r="BI230" i="1"/>
  <c r="BI232" i="1"/>
  <c r="BI233" i="1"/>
  <c r="BI234" i="1"/>
  <c r="BI237" i="1"/>
  <c r="BI239" i="1"/>
  <c r="BI154" i="1"/>
  <c r="BJ213" i="2" l="1"/>
  <c r="BM49" i="2"/>
  <c r="BM50" i="2" s="1"/>
  <c r="BQ73" i="1"/>
  <c r="BQ73" i="2" s="1"/>
  <c r="BJ210" i="2"/>
  <c r="BJ214" i="2" s="1"/>
  <c r="BJ174" i="1"/>
  <c r="BJ184" i="1" s="1"/>
  <c r="BJ234" i="2"/>
  <c r="BJ227" i="2"/>
  <c r="BJ221" i="2"/>
  <c r="BJ198" i="2"/>
  <c r="BJ185" i="2"/>
  <c r="BJ163" i="2"/>
  <c r="BJ159" i="2"/>
  <c r="BJ152" i="2"/>
  <c r="BJ226" i="2"/>
  <c r="BJ228" i="2"/>
  <c r="BJ190" i="2"/>
  <c r="BJ160" i="2"/>
  <c r="BJ219" i="2"/>
  <c r="BJ196" i="2"/>
  <c r="BJ151" i="2"/>
  <c r="BJ153" i="2" s="1"/>
  <c r="BJ222" i="2"/>
  <c r="BJ199" i="2"/>
  <c r="BJ175" i="2"/>
  <c r="BJ170" i="2"/>
  <c r="BJ154" i="2"/>
  <c r="BJ232" i="2"/>
  <c r="BJ225" i="2"/>
  <c r="BJ201" i="2"/>
  <c r="BJ180" i="2"/>
  <c r="BJ229" i="2"/>
  <c r="BJ223" i="2"/>
  <c r="BI208" i="2"/>
  <c r="BJ200" i="2"/>
  <c r="BJ195" i="2"/>
  <c r="BJ176" i="2"/>
  <c r="BJ171" i="2"/>
  <c r="BJ155" i="2"/>
  <c r="BJ71" i="2"/>
  <c r="BJ36" i="2"/>
  <c r="BJ38" i="2" s="1"/>
  <c r="BJ40" i="2" s="1"/>
  <c r="BJ127" i="2"/>
  <c r="BJ161" i="2"/>
  <c r="BM61" i="2"/>
  <c r="BJ172" i="2"/>
  <c r="BJ219" i="1"/>
  <c r="BL186" i="1"/>
  <c r="BL50" i="1"/>
  <c r="BL197" i="1"/>
  <c r="BL49" i="2"/>
  <c r="BI209" i="1"/>
  <c r="BL40" i="1"/>
  <c r="BJ173" i="2"/>
  <c r="BJ162" i="2"/>
  <c r="BJ203" i="2"/>
  <c r="BJ49" i="1"/>
  <c r="BJ238" i="1"/>
  <c r="BJ38" i="1"/>
  <c r="BI10" i="2"/>
  <c r="BI70" i="2"/>
  <c r="BI118" i="2"/>
  <c r="BI81" i="2"/>
  <c r="BI90" i="2" s="1"/>
  <c r="BI225" i="1"/>
  <c r="BI215" i="1"/>
  <c r="BI67" i="2"/>
  <c r="BI173" i="1"/>
  <c r="BI25" i="2"/>
  <c r="BI218" i="1"/>
  <c r="BI158" i="1"/>
  <c r="BI113" i="2"/>
  <c r="BI212" i="2"/>
  <c r="BI77" i="2"/>
  <c r="BI211" i="2"/>
  <c r="BI179" i="1"/>
  <c r="BI229" i="1"/>
  <c r="BI31" i="2"/>
  <c r="BI209" i="2"/>
  <c r="BM192" i="2" l="1"/>
  <c r="BM193" i="2" s="1"/>
  <c r="BQ221" i="1"/>
  <c r="BQ216" i="2" s="1"/>
  <c r="BJ224" i="2"/>
  <c r="BJ233" i="2" s="1"/>
  <c r="BI210" i="2"/>
  <c r="BJ220" i="2"/>
  <c r="BI174" i="1"/>
  <c r="BJ169" i="2"/>
  <c r="BJ179" i="2" s="1"/>
  <c r="BJ181" i="2" s="1"/>
  <c r="BJ183" i="2" s="1"/>
  <c r="BJ43" i="2"/>
  <c r="BJ46" i="2"/>
  <c r="BJ48" i="2" s="1"/>
  <c r="BI26" i="2"/>
  <c r="BI36" i="2" s="1"/>
  <c r="BI38" i="2" s="1"/>
  <c r="BI40" i="2" s="1"/>
  <c r="BJ168" i="2"/>
  <c r="BJ174" i="2"/>
  <c r="BL192" i="2"/>
  <c r="BL198" i="1"/>
  <c r="BL188" i="1"/>
  <c r="BI219" i="1"/>
  <c r="BL43" i="1"/>
  <c r="BL46" i="1"/>
  <c r="BL50" i="2"/>
  <c r="BL61" i="2"/>
  <c r="BI127" i="2"/>
  <c r="BJ50" i="1"/>
  <c r="BJ197" i="1"/>
  <c r="BJ73" i="1"/>
  <c r="BJ40" i="1"/>
  <c r="BJ186" i="1"/>
  <c r="BI71" i="2"/>
  <c r="BI213" i="2"/>
  <c r="BI214" i="2" s="1"/>
  <c r="BI238" i="1"/>
  <c r="BI184" i="1"/>
  <c r="BI111" i="1"/>
  <c r="BI118" i="1"/>
  <c r="BI113" i="1"/>
  <c r="BI88" i="1"/>
  <c r="BI81" i="1"/>
  <c r="BI77" i="1"/>
  <c r="BI67" i="1"/>
  <c r="BI70" i="1"/>
  <c r="BI75" i="1"/>
  <c r="BI64" i="1"/>
  <c r="BI61" i="1"/>
  <c r="BI31" i="1"/>
  <c r="BI10" i="1"/>
  <c r="BI6" i="1"/>
  <c r="BI134" i="2"/>
  <c r="BI97" i="2"/>
  <c r="BI98" i="2"/>
  <c r="BI99" i="2"/>
  <c r="BI100" i="2"/>
  <c r="BI101" i="2"/>
  <c r="BI102" i="2"/>
  <c r="BI103" i="2"/>
  <c r="BI104" i="2"/>
  <c r="BI105" i="2"/>
  <c r="BI106" i="2"/>
  <c r="BI107" i="2"/>
  <c r="BM204" i="2" l="1"/>
  <c r="BI26" i="1"/>
  <c r="BI36" i="1" s="1"/>
  <c r="BJ88" i="2"/>
  <c r="BJ186" i="2"/>
  <c r="BJ189" i="2"/>
  <c r="BJ191" i="2" s="1"/>
  <c r="BI46" i="2"/>
  <c r="BI48" i="2" s="1"/>
  <c r="BI43" i="2"/>
  <c r="BL48" i="1"/>
  <c r="BL204" i="2"/>
  <c r="BL193" i="2"/>
  <c r="BL194" i="1"/>
  <c r="BL191" i="1"/>
  <c r="BJ221" i="1"/>
  <c r="BJ198" i="1"/>
  <c r="BJ73" i="2"/>
  <c r="BJ43" i="1"/>
  <c r="BJ46" i="1"/>
  <c r="BJ188" i="1"/>
  <c r="BI90" i="1"/>
  <c r="BI186" i="1"/>
  <c r="BI236" i="1"/>
  <c r="BI127" i="1"/>
  <c r="BI71" i="1"/>
  <c r="BI146" i="1"/>
  <c r="BI134" i="1"/>
  <c r="BI96" i="1"/>
  <c r="BH30" i="2"/>
  <c r="BJ194" i="1" l="1"/>
  <c r="BJ196" i="1" s="1"/>
  <c r="BJ231" i="2"/>
  <c r="BL196" i="1"/>
  <c r="BJ216" i="2"/>
  <c r="BJ48" i="1"/>
  <c r="BJ191" i="1"/>
  <c r="BI188" i="1"/>
  <c r="BI49" i="1"/>
  <c r="BI38" i="1"/>
  <c r="BJ49" i="2" l="1"/>
  <c r="BJ50" i="2" s="1"/>
  <c r="BN73" i="1"/>
  <c r="BI40" i="1"/>
  <c r="BI50" i="1"/>
  <c r="BI197" i="1"/>
  <c r="BI191" i="1"/>
  <c r="BI194" i="1"/>
  <c r="BH125" i="2"/>
  <c r="BH218" i="2"/>
  <c r="BH207" i="2"/>
  <c r="BH149" i="2"/>
  <c r="BH134" i="2"/>
  <c r="BH128" i="2"/>
  <c r="BH126" i="2"/>
  <c r="BH124" i="2"/>
  <c r="BH123" i="2"/>
  <c r="BH122" i="2"/>
  <c r="BH121" i="2"/>
  <c r="BH120" i="2"/>
  <c r="BH119" i="2"/>
  <c r="BH117" i="2"/>
  <c r="BH116" i="2"/>
  <c r="BH115" i="2"/>
  <c r="BH114" i="2"/>
  <c r="BH112" i="2"/>
  <c r="BH111" i="2"/>
  <c r="BH107" i="2"/>
  <c r="BH106" i="2"/>
  <c r="BH105" i="2"/>
  <c r="BH104" i="2"/>
  <c r="BH103" i="2"/>
  <c r="BH102" i="2"/>
  <c r="BH101" i="2"/>
  <c r="BH100" i="2"/>
  <c r="BH99" i="2"/>
  <c r="BH98" i="2"/>
  <c r="BH97" i="2"/>
  <c r="BH91" i="2"/>
  <c r="BH89" i="2"/>
  <c r="BH86" i="2"/>
  <c r="BH85" i="2"/>
  <c r="BH84" i="2"/>
  <c r="BH83" i="2"/>
  <c r="BH82" i="2"/>
  <c r="BH80" i="2"/>
  <c r="BH79" i="2"/>
  <c r="BH78" i="2"/>
  <c r="BH76" i="2"/>
  <c r="BH75" i="2"/>
  <c r="BH69" i="2"/>
  <c r="BH68" i="2"/>
  <c r="BH66" i="2"/>
  <c r="BH65" i="2"/>
  <c r="BH64" i="2"/>
  <c r="BH60" i="2"/>
  <c r="BH58" i="2"/>
  <c r="BH57" i="2"/>
  <c r="BH56" i="2"/>
  <c r="BH55" i="2"/>
  <c r="BH53" i="2"/>
  <c r="BH52" i="2"/>
  <c r="BH47" i="2"/>
  <c r="BH42" i="2"/>
  <c r="BH37" i="2"/>
  <c r="BH33" i="2"/>
  <c r="BH32" i="2"/>
  <c r="BH28" i="2"/>
  <c r="BH27" i="2"/>
  <c r="BH20" i="2"/>
  <c r="BH17" i="2"/>
  <c r="BH12" i="2"/>
  <c r="BH11" i="2"/>
  <c r="BH9" i="2"/>
  <c r="BH8" i="2"/>
  <c r="BH7" i="2"/>
  <c r="BH6" i="2"/>
  <c r="BJ61" i="2" l="1"/>
  <c r="BN73" i="2"/>
  <c r="BN221" i="1"/>
  <c r="BJ192" i="2"/>
  <c r="BJ193" i="2" s="1"/>
  <c r="BH81" i="2"/>
  <c r="BH90" i="2" s="1"/>
  <c r="BH113" i="2"/>
  <c r="BH118" i="2"/>
  <c r="BI198" i="1"/>
  <c r="BI196" i="1"/>
  <c r="BH67" i="2"/>
  <c r="BI46" i="1"/>
  <c r="BI43" i="1"/>
  <c r="BH77" i="2"/>
  <c r="BH70" i="2"/>
  <c r="BH10" i="2"/>
  <c r="BH31" i="2"/>
  <c r="BH25" i="2"/>
  <c r="BJ204" i="2" l="1"/>
  <c r="BN216" i="2"/>
  <c r="BH26" i="2"/>
  <c r="BH36" i="2" s="1"/>
  <c r="BH38" i="2" s="1"/>
  <c r="BH40" i="2" s="1"/>
  <c r="BH127" i="2"/>
  <c r="BH71" i="2"/>
  <c r="BI48" i="1"/>
  <c r="BH212" i="1"/>
  <c r="BH213" i="1"/>
  <c r="BH214" i="1"/>
  <c r="BH216" i="1"/>
  <c r="BH217" i="1"/>
  <c r="BH223" i="1"/>
  <c r="BH224" i="1"/>
  <c r="BH226" i="1"/>
  <c r="BH227" i="1"/>
  <c r="BH228" i="1"/>
  <c r="BH230" i="1"/>
  <c r="BH231" i="1"/>
  <c r="BH232" i="1"/>
  <c r="BH233" i="1"/>
  <c r="BH234" i="1"/>
  <c r="BH237" i="1"/>
  <c r="BH239" i="1"/>
  <c r="BH154" i="1"/>
  <c r="BH155" i="1"/>
  <c r="BH156" i="1"/>
  <c r="BH157" i="1"/>
  <c r="BH159" i="1"/>
  <c r="BH160" i="1"/>
  <c r="BH163" i="1"/>
  <c r="BH164" i="1"/>
  <c r="BH165" i="1"/>
  <c r="BH166" i="1"/>
  <c r="BH167" i="1"/>
  <c r="BH168" i="1"/>
  <c r="BH175" i="1"/>
  <c r="BH176" i="1"/>
  <c r="BH177" i="1"/>
  <c r="BH178" i="1"/>
  <c r="BH180" i="1"/>
  <c r="BH181" i="1"/>
  <c r="BH185" i="1"/>
  <c r="BH190" i="1"/>
  <c r="BH195" i="1"/>
  <c r="BH200" i="1"/>
  <c r="BH201" i="1"/>
  <c r="BH203" i="1"/>
  <c r="BH204" i="1"/>
  <c r="BH205" i="1"/>
  <c r="BH206" i="1"/>
  <c r="BH208" i="1"/>
  <c r="BH146" i="1"/>
  <c r="BH134" i="1"/>
  <c r="BH96" i="1"/>
  <c r="BH111" i="1"/>
  <c r="BH113" i="1"/>
  <c r="BH118" i="1"/>
  <c r="BH77" i="1"/>
  <c r="BH75" i="1"/>
  <c r="BH81" i="1"/>
  <c r="BH88" i="1"/>
  <c r="BH64" i="1"/>
  <c r="BH67" i="1"/>
  <c r="BH70" i="1"/>
  <c r="BH10" i="1"/>
  <c r="BH26" i="1" s="1"/>
  <c r="BH25" i="1"/>
  <c r="BH31" i="1"/>
  <c r="BH61" i="1"/>
  <c r="BH6" i="1"/>
  <c r="BE125" i="2"/>
  <c r="BG125" i="2"/>
  <c r="BG113" i="1"/>
  <c r="BH43" i="2" l="1"/>
  <c r="BH46" i="2"/>
  <c r="BH48" i="2" s="1"/>
  <c r="BI150" i="2"/>
  <c r="BI201" i="2"/>
  <c r="BI180" i="2"/>
  <c r="BI151" i="2"/>
  <c r="BI226" i="2"/>
  <c r="BI199" i="2"/>
  <c r="BI175" i="2"/>
  <c r="BI160" i="2"/>
  <c r="BI223" i="2"/>
  <c r="BI198" i="2"/>
  <c r="BI159" i="2"/>
  <c r="BI222" i="2"/>
  <c r="BI225" i="2"/>
  <c r="BI88" i="2"/>
  <c r="BI221" i="2"/>
  <c r="BI195" i="2"/>
  <c r="BI171" i="2"/>
  <c r="BI155" i="2"/>
  <c r="BI229" i="2"/>
  <c r="BI219" i="2"/>
  <c r="BI176" i="2"/>
  <c r="BI190" i="2"/>
  <c r="BI170" i="2"/>
  <c r="BI154" i="2"/>
  <c r="BI228" i="2"/>
  <c r="BI200" i="2"/>
  <c r="BI196" i="2"/>
  <c r="BI232" i="2"/>
  <c r="BI203" i="2"/>
  <c r="BI185" i="2"/>
  <c r="BI163" i="2"/>
  <c r="BI152" i="2"/>
  <c r="BI227" i="2"/>
  <c r="BI234" i="2"/>
  <c r="BI162" i="2"/>
  <c r="BI161" i="2"/>
  <c r="BI172" i="2"/>
  <c r="BI173" i="2"/>
  <c r="BH212" i="2"/>
  <c r="BH211" i="2"/>
  <c r="BH209" i="2"/>
  <c r="BH208" i="2"/>
  <c r="BH225" i="1"/>
  <c r="BH236" i="1"/>
  <c r="BH229" i="1"/>
  <c r="BH90" i="1"/>
  <c r="BH218" i="1"/>
  <c r="BH215" i="1"/>
  <c r="BH209" i="1"/>
  <c r="BH173" i="1"/>
  <c r="BH158" i="1"/>
  <c r="BH174" i="1" s="1"/>
  <c r="BH179" i="1"/>
  <c r="BH127" i="1"/>
  <c r="BH71" i="1"/>
  <c r="BG143" i="2"/>
  <c r="BG141" i="2"/>
  <c r="BG139" i="2"/>
  <c r="BG137" i="2"/>
  <c r="BG135" i="2"/>
  <c r="BG117" i="2"/>
  <c r="BG218" i="2"/>
  <c r="BG207" i="2"/>
  <c r="BG149" i="2"/>
  <c r="BG134" i="2"/>
  <c r="BG128" i="2"/>
  <c r="BG126" i="2"/>
  <c r="BG124" i="2"/>
  <c r="BG123" i="2"/>
  <c r="BG122" i="2"/>
  <c r="BG121" i="2"/>
  <c r="BG120" i="2"/>
  <c r="BG119" i="2"/>
  <c r="BG116" i="2"/>
  <c r="BG115" i="2"/>
  <c r="BG114" i="2"/>
  <c r="BG112" i="2"/>
  <c r="BG111" i="2"/>
  <c r="BG107" i="2"/>
  <c r="BG106" i="2"/>
  <c r="BG105" i="2"/>
  <c r="BG104" i="2"/>
  <c r="BG103" i="2"/>
  <c r="BG102" i="2"/>
  <c r="BG101" i="2"/>
  <c r="BG100" i="2"/>
  <c r="BG99" i="2"/>
  <c r="BG98" i="2"/>
  <c r="BG97" i="2"/>
  <c r="BG91" i="2"/>
  <c r="BG89" i="2"/>
  <c r="BG86" i="2"/>
  <c r="BG85" i="2"/>
  <c r="BG84" i="2"/>
  <c r="BG83" i="2"/>
  <c r="BG82" i="2"/>
  <c r="BG80" i="2"/>
  <c r="BG79" i="2"/>
  <c r="BG78" i="2"/>
  <c r="BG76" i="2"/>
  <c r="BG75" i="2"/>
  <c r="BG64" i="2"/>
  <c r="BG60" i="2"/>
  <c r="BG58" i="2"/>
  <c r="BG57" i="2"/>
  <c r="BG56" i="2"/>
  <c r="BG55" i="2"/>
  <c r="BG53" i="2"/>
  <c r="BG52" i="2"/>
  <c r="BG47" i="2"/>
  <c r="BG42" i="2"/>
  <c r="BG37" i="2"/>
  <c r="BG33" i="2"/>
  <c r="BG32" i="2"/>
  <c r="BG30" i="2"/>
  <c r="BG28" i="2"/>
  <c r="BG27" i="2"/>
  <c r="BG20" i="2"/>
  <c r="BG18" i="2"/>
  <c r="BG17" i="2"/>
  <c r="BG12" i="2"/>
  <c r="BG11" i="2"/>
  <c r="BG9" i="2"/>
  <c r="BG8" i="2"/>
  <c r="BG7" i="2"/>
  <c r="BG6" i="2"/>
  <c r="BI153" i="2" l="1"/>
  <c r="BG108" i="2"/>
  <c r="BJ108" i="2"/>
  <c r="BI108" i="2"/>
  <c r="BH108" i="2"/>
  <c r="BI224" i="2"/>
  <c r="BI233" i="2" s="1"/>
  <c r="BI169" i="2"/>
  <c r="BI179" i="2" s="1"/>
  <c r="BI181" i="2" s="1"/>
  <c r="BI183" i="2" s="1"/>
  <c r="BI186" i="2" s="1"/>
  <c r="BI231" i="2"/>
  <c r="BI220" i="2"/>
  <c r="BI174" i="2"/>
  <c r="BG25" i="2"/>
  <c r="BH213" i="2"/>
  <c r="BI168" i="2"/>
  <c r="BH210" i="2"/>
  <c r="BH219" i="1"/>
  <c r="BH238" i="1"/>
  <c r="BH36" i="1"/>
  <c r="BG113" i="2"/>
  <c r="BG118" i="2"/>
  <c r="BG10" i="2"/>
  <c r="BG77" i="2"/>
  <c r="BG81" i="2"/>
  <c r="BG90" i="2" s="1"/>
  <c r="BG31" i="2"/>
  <c r="BG239" i="1"/>
  <c r="BG237" i="1"/>
  <c r="BG234" i="1"/>
  <c r="BG233" i="1"/>
  <c r="BG232" i="1"/>
  <c r="BG231" i="1"/>
  <c r="BG230" i="1"/>
  <c r="BG228" i="1"/>
  <c r="BG227" i="1"/>
  <c r="BG226" i="1"/>
  <c r="BG224" i="1"/>
  <c r="BG223" i="1"/>
  <c r="BG212" i="1"/>
  <c r="BG208" i="1"/>
  <c r="BG206" i="1"/>
  <c r="BG205" i="1"/>
  <c r="BG204" i="1"/>
  <c r="BG203" i="1"/>
  <c r="BG201" i="1"/>
  <c r="BG200" i="1"/>
  <c r="BG195" i="1"/>
  <c r="BG190" i="1"/>
  <c r="BG185" i="1"/>
  <c r="BG181" i="1"/>
  <c r="BG180" i="1"/>
  <c r="BG178" i="1"/>
  <c r="BG177" i="1"/>
  <c r="BG176" i="1"/>
  <c r="BG175" i="1"/>
  <c r="BG168" i="1"/>
  <c r="BG167" i="1"/>
  <c r="BG166" i="1"/>
  <c r="BG165" i="1"/>
  <c r="BG164" i="1"/>
  <c r="BG163" i="1"/>
  <c r="BG160" i="1"/>
  <c r="BG157" i="1"/>
  <c r="BG156" i="1"/>
  <c r="BG155" i="1"/>
  <c r="BG154" i="1"/>
  <c r="BG146" i="1"/>
  <c r="BG134" i="1"/>
  <c r="BG118" i="1"/>
  <c r="BG111" i="1"/>
  <c r="BG96" i="1"/>
  <c r="BG88" i="1"/>
  <c r="BG81" i="1"/>
  <c r="BG77" i="1"/>
  <c r="BG75" i="1"/>
  <c r="BG64" i="1"/>
  <c r="BG61" i="1"/>
  <c r="BG31" i="1"/>
  <c r="BG25" i="1"/>
  <c r="BG10" i="1"/>
  <c r="BG26" i="1" s="1"/>
  <c r="BG6" i="1"/>
  <c r="BE88" i="1"/>
  <c r="BG26" i="2" l="1"/>
  <c r="BG36" i="2" s="1"/>
  <c r="BG38" i="2" s="1"/>
  <c r="BG40" i="2" s="1"/>
  <c r="BI189" i="2"/>
  <c r="BI191" i="2" s="1"/>
  <c r="BH228" i="2"/>
  <c r="BH227" i="2"/>
  <c r="BH201" i="2"/>
  <c r="BH229" i="2"/>
  <c r="BH170" i="2"/>
  <c r="BH159" i="2"/>
  <c r="BH226" i="2"/>
  <c r="BH214" i="2"/>
  <c r="BG127" i="2"/>
  <c r="BG155" i="2"/>
  <c r="BH155" i="2"/>
  <c r="BG223" i="2"/>
  <c r="BH223" i="2"/>
  <c r="BG196" i="2"/>
  <c r="BH196" i="2"/>
  <c r="BG225" i="2"/>
  <c r="BH225" i="2"/>
  <c r="BG198" i="2"/>
  <c r="BH198" i="2"/>
  <c r="BG160" i="2"/>
  <c r="BH160" i="2"/>
  <c r="BG175" i="2"/>
  <c r="BH175" i="2"/>
  <c r="BG199" i="2"/>
  <c r="BH199" i="2"/>
  <c r="BG88" i="2"/>
  <c r="BH88" i="2"/>
  <c r="BG150" i="2"/>
  <c r="BH150" i="2"/>
  <c r="BG161" i="2"/>
  <c r="BH162" i="2"/>
  <c r="BH161" i="2"/>
  <c r="BG176" i="2"/>
  <c r="BH176" i="2"/>
  <c r="BG200" i="2"/>
  <c r="BH200" i="2"/>
  <c r="BG180" i="2"/>
  <c r="BH180" i="2"/>
  <c r="BG152" i="2"/>
  <c r="BH152" i="2"/>
  <c r="BG163" i="2"/>
  <c r="BH163" i="2"/>
  <c r="BG203" i="2"/>
  <c r="BH203" i="2"/>
  <c r="BG221" i="2"/>
  <c r="BH221" i="2"/>
  <c r="BG232" i="2"/>
  <c r="BH232" i="2"/>
  <c r="BG195" i="2"/>
  <c r="BH195" i="2"/>
  <c r="BG219" i="2"/>
  <c r="BH219" i="2"/>
  <c r="BG154" i="2"/>
  <c r="BH154" i="2"/>
  <c r="BG190" i="2"/>
  <c r="BH190" i="2"/>
  <c r="BG222" i="2"/>
  <c r="BH222" i="2"/>
  <c r="BG234" i="2"/>
  <c r="BH234" i="2"/>
  <c r="BG171" i="2"/>
  <c r="BH171" i="2"/>
  <c r="BG173" i="2"/>
  <c r="BH172" i="2"/>
  <c r="BH173" i="2"/>
  <c r="BG185" i="2"/>
  <c r="BH185" i="2"/>
  <c r="BG151" i="2"/>
  <c r="BG153" i="2" s="1"/>
  <c r="BH151" i="2"/>
  <c r="BH153" i="2" s="1"/>
  <c r="BH49" i="1"/>
  <c r="BH38" i="1"/>
  <c r="BH184" i="1"/>
  <c r="BG162" i="2"/>
  <c r="BG201" i="2"/>
  <c r="BG229" i="2"/>
  <c r="BG170" i="2"/>
  <c r="BG172" i="2"/>
  <c r="BG159" i="2"/>
  <c r="BG226" i="2"/>
  <c r="BG228" i="2"/>
  <c r="BG227" i="2"/>
  <c r="BG127" i="1"/>
  <c r="BG236" i="1"/>
  <c r="BG90" i="1"/>
  <c r="BG225" i="1"/>
  <c r="BG229" i="1"/>
  <c r="BG209" i="1"/>
  <c r="BG179" i="1"/>
  <c r="BG173" i="1"/>
  <c r="BG158" i="1"/>
  <c r="BG174" i="1" s="1"/>
  <c r="BH169" i="2" l="1"/>
  <c r="BH179" i="2" s="1"/>
  <c r="BH181" i="2" s="1"/>
  <c r="BH183" i="2" s="1"/>
  <c r="BH186" i="2" s="1"/>
  <c r="BG169" i="2"/>
  <c r="BG46" i="2"/>
  <c r="BG48" i="2" s="1"/>
  <c r="BG43" i="2"/>
  <c r="BI49" i="2"/>
  <c r="BI50" i="2" s="1"/>
  <c r="BM73" i="1"/>
  <c r="BH224" i="2"/>
  <c r="BH233" i="2" s="1"/>
  <c r="BG224" i="2"/>
  <c r="BG233" i="2" s="1"/>
  <c r="BG168" i="2"/>
  <c r="BG174" i="2"/>
  <c r="BH168" i="2"/>
  <c r="BG220" i="2"/>
  <c r="BH220" i="2"/>
  <c r="BG231" i="2"/>
  <c r="BH231" i="2"/>
  <c r="BH174" i="2"/>
  <c r="BG179" i="2"/>
  <c r="BG181" i="2" s="1"/>
  <c r="BG183" i="2" s="1"/>
  <c r="BG186" i="2" s="1"/>
  <c r="BH186" i="1"/>
  <c r="BH40" i="1"/>
  <c r="BH50" i="1"/>
  <c r="BH197" i="1"/>
  <c r="BG238" i="1"/>
  <c r="BG36" i="1"/>
  <c r="BE218" i="2"/>
  <c r="BE207" i="2"/>
  <c r="BE149" i="2"/>
  <c r="BD167" i="2"/>
  <c r="BE128" i="2"/>
  <c r="BE126" i="2"/>
  <c r="BE124" i="2"/>
  <c r="BE123" i="2"/>
  <c r="BE122" i="2"/>
  <c r="BE121" i="2"/>
  <c r="BE120" i="2"/>
  <c r="BE119" i="2"/>
  <c r="BE117" i="2"/>
  <c r="BE116" i="2"/>
  <c r="BE115" i="2"/>
  <c r="BE114" i="2"/>
  <c r="BE112" i="2"/>
  <c r="BE91" i="2"/>
  <c r="BE89" i="2"/>
  <c r="BE86" i="2"/>
  <c r="BE85" i="2"/>
  <c r="BE84" i="2"/>
  <c r="BE83" i="2"/>
  <c r="BE82" i="2"/>
  <c r="BE80" i="2"/>
  <c r="BE79" i="2"/>
  <c r="BE78" i="2"/>
  <c r="BE76" i="2"/>
  <c r="BE75" i="2"/>
  <c r="BE69" i="2"/>
  <c r="BE68" i="2"/>
  <c r="BE66" i="2"/>
  <c r="BE65" i="2"/>
  <c r="BE64" i="2"/>
  <c r="BE60" i="2"/>
  <c r="BE58" i="2"/>
  <c r="BE57" i="2"/>
  <c r="BE56" i="2"/>
  <c r="BE55" i="2"/>
  <c r="BE53" i="2"/>
  <c r="BE52" i="2"/>
  <c r="BE47" i="2"/>
  <c r="BE24" i="2"/>
  <c r="BE172" i="1"/>
  <c r="BE42" i="2"/>
  <c r="BE37" i="2"/>
  <c r="BE33" i="2"/>
  <c r="BE32" i="2"/>
  <c r="BE30" i="2"/>
  <c r="BE28" i="2"/>
  <c r="BE27" i="2"/>
  <c r="BE23" i="2"/>
  <c r="BE20" i="2"/>
  <c r="BE18" i="2"/>
  <c r="BE17" i="2"/>
  <c r="BE12" i="2"/>
  <c r="BE11" i="2"/>
  <c r="BE9" i="2"/>
  <c r="BE8" i="2"/>
  <c r="BE7" i="2"/>
  <c r="BE6" i="2"/>
  <c r="BE239" i="1"/>
  <c r="BE237" i="1"/>
  <c r="BE236" i="1"/>
  <c r="BE234" i="1"/>
  <c r="BE233" i="1"/>
  <c r="BE232" i="1"/>
  <c r="BE231" i="1"/>
  <c r="BE230" i="1"/>
  <c r="BE228" i="1"/>
  <c r="BE227" i="1"/>
  <c r="BE226" i="1"/>
  <c r="BE224" i="1"/>
  <c r="BE223" i="1"/>
  <c r="BE217" i="1"/>
  <c r="BE216" i="1"/>
  <c r="BE214" i="1"/>
  <c r="BE213" i="1"/>
  <c r="BE212" i="1"/>
  <c r="BE208" i="1"/>
  <c r="BE206" i="1"/>
  <c r="BE205" i="1"/>
  <c r="BE204" i="1"/>
  <c r="BE203" i="1"/>
  <c r="BE201" i="1"/>
  <c r="BE200" i="1"/>
  <c r="BE195" i="1"/>
  <c r="BE190" i="1"/>
  <c r="BE185" i="1"/>
  <c r="BE181" i="1"/>
  <c r="BE180" i="1"/>
  <c r="BE178" i="1"/>
  <c r="BE177" i="1"/>
  <c r="BE176" i="1"/>
  <c r="BE175" i="1"/>
  <c r="BE168" i="1"/>
  <c r="BE167" i="1"/>
  <c r="BE166" i="1"/>
  <c r="BE165" i="1"/>
  <c r="BE164" i="1"/>
  <c r="BE163" i="1"/>
  <c r="BE160" i="1"/>
  <c r="BE159" i="1"/>
  <c r="BE157" i="1"/>
  <c r="BE156" i="1"/>
  <c r="BE155" i="1"/>
  <c r="BE154" i="1"/>
  <c r="BI61" i="2" l="1"/>
  <c r="BM73" i="2"/>
  <c r="BI192" i="2"/>
  <c r="BI193" i="2" s="1"/>
  <c r="BM221" i="1"/>
  <c r="BE167" i="2"/>
  <c r="BE212" i="2"/>
  <c r="BE208" i="2"/>
  <c r="BE209" i="2"/>
  <c r="BE211" i="2"/>
  <c r="BE70" i="2"/>
  <c r="BH189" i="2"/>
  <c r="BH191" i="2" s="1"/>
  <c r="BE113" i="2"/>
  <c r="BG189" i="2"/>
  <c r="BG191" i="2" s="1"/>
  <c r="BH46" i="1"/>
  <c r="BH43" i="1"/>
  <c r="BH198" i="1"/>
  <c r="BH188" i="1"/>
  <c r="BE173" i="1"/>
  <c r="BE10" i="2"/>
  <c r="BE26" i="2" s="1"/>
  <c r="BE36" i="2" s="1"/>
  <c r="BE38" i="2" s="1"/>
  <c r="BE40" i="2" s="1"/>
  <c r="BE67" i="2"/>
  <c r="BG184" i="1"/>
  <c r="BG49" i="1"/>
  <c r="BG38" i="1"/>
  <c r="BE25" i="2"/>
  <c r="BE218" i="1"/>
  <c r="BE225" i="1"/>
  <c r="BE81" i="2"/>
  <c r="BE90" i="2" s="1"/>
  <c r="BE118" i="2"/>
  <c r="BE77" i="2"/>
  <c r="BE179" i="1"/>
  <c r="BE229" i="1"/>
  <c r="BE209" i="1"/>
  <c r="BE215" i="1"/>
  <c r="BE31" i="2"/>
  <c r="BE158" i="1"/>
  <c r="BE81" i="1"/>
  <c r="BE77" i="1"/>
  <c r="BE75" i="1"/>
  <c r="BE70" i="1"/>
  <c r="BE67" i="1"/>
  <c r="BE64" i="1"/>
  <c r="BE61" i="1"/>
  <c r="BE25" i="1"/>
  <c r="BE31" i="1"/>
  <c r="BI204" i="2" l="1"/>
  <c r="BE210" i="2"/>
  <c r="BM216" i="2"/>
  <c r="BE127" i="2"/>
  <c r="BE213" i="2"/>
  <c r="BH49" i="2"/>
  <c r="BH50" i="2" s="1"/>
  <c r="BL73" i="1"/>
  <c r="BE71" i="2"/>
  <c r="BE71" i="1"/>
  <c r="BH48" i="1"/>
  <c r="BH191" i="1"/>
  <c r="BH194" i="1"/>
  <c r="BG49" i="2"/>
  <c r="BG40" i="1"/>
  <c r="BG50" i="1"/>
  <c r="BG197" i="1"/>
  <c r="BG186" i="1"/>
  <c r="BE90" i="1"/>
  <c r="BE174" i="1"/>
  <c r="BE219" i="1"/>
  <c r="BE238" i="1"/>
  <c r="BE43" i="2"/>
  <c r="BE46" i="2"/>
  <c r="BE48" i="2" s="1"/>
  <c r="BE10" i="1"/>
  <c r="BE214" i="2" l="1"/>
  <c r="BL73" i="2"/>
  <c r="BH192" i="2"/>
  <c r="BH204" i="2" s="1"/>
  <c r="BL221" i="1"/>
  <c r="BH61" i="2"/>
  <c r="BH196" i="1"/>
  <c r="BG192" i="2"/>
  <c r="BG61" i="2"/>
  <c r="BG50" i="2"/>
  <c r="BG198" i="1"/>
  <c r="BG188" i="1"/>
  <c r="BG46" i="1"/>
  <c r="BG43" i="1"/>
  <c r="BE26" i="1"/>
  <c r="BE184" i="1"/>
  <c r="BE118" i="1"/>
  <c r="BE113" i="1"/>
  <c r="BE111" i="1"/>
  <c r="BE111" i="2"/>
  <c r="BE97" i="2"/>
  <c r="BE98" i="2"/>
  <c r="BE99" i="2"/>
  <c r="BE100" i="2"/>
  <c r="BE101" i="2"/>
  <c r="BE102" i="2"/>
  <c r="BE103" i="2"/>
  <c r="BE104" i="2"/>
  <c r="BE105" i="2"/>
  <c r="BE106" i="2"/>
  <c r="BE107" i="2"/>
  <c r="BH193" i="2" l="1"/>
  <c r="BL216" i="2"/>
  <c r="BG204" i="2"/>
  <c r="BG193" i="2"/>
  <c r="BG48" i="1"/>
  <c r="BG194" i="1"/>
  <c r="BG191" i="1"/>
  <c r="BE186" i="1"/>
  <c r="BE36" i="1"/>
  <c r="BE127" i="1"/>
  <c r="BE134" i="2"/>
  <c r="BG196" i="1" l="1"/>
  <c r="BE188" i="1"/>
  <c r="BE49" i="1"/>
  <c r="BE38" i="1"/>
  <c r="BE146" i="1"/>
  <c r="BE134" i="1"/>
  <c r="BE96" i="1"/>
  <c r="BE6" i="1"/>
  <c r="BE40" i="1" l="1"/>
  <c r="BE194" i="1"/>
  <c r="BE191" i="1"/>
  <c r="BE197" i="1"/>
  <c r="BE73" i="1"/>
  <c r="BE50" i="1"/>
  <c r="BD218" i="2"/>
  <c r="BD207" i="2"/>
  <c r="BD112" i="2"/>
  <c r="BD114" i="2"/>
  <c r="BD115" i="2"/>
  <c r="BD116" i="2"/>
  <c r="BD117" i="2"/>
  <c r="BD119" i="2"/>
  <c r="BD120" i="2"/>
  <c r="BD121" i="2"/>
  <c r="BD122" i="2"/>
  <c r="BD123" i="2"/>
  <c r="BD124" i="2"/>
  <c r="BD126" i="2"/>
  <c r="BD128" i="2"/>
  <c r="BD97" i="2"/>
  <c r="BD98" i="2"/>
  <c r="BD99" i="2"/>
  <c r="BD100" i="2"/>
  <c r="BD101" i="2"/>
  <c r="BD102" i="2"/>
  <c r="BD103" i="2"/>
  <c r="BD104" i="2"/>
  <c r="BD105" i="2"/>
  <c r="BD106" i="2"/>
  <c r="BD107" i="2"/>
  <c r="BD76" i="2"/>
  <c r="BD78" i="2"/>
  <c r="BD79" i="2"/>
  <c r="BD80" i="2"/>
  <c r="BD82" i="2"/>
  <c r="BD83" i="2"/>
  <c r="BD84" i="2"/>
  <c r="BD85" i="2"/>
  <c r="BD86" i="2"/>
  <c r="BD89" i="2"/>
  <c r="BD91" i="2"/>
  <c r="BD47" i="2"/>
  <c r="BD52" i="2"/>
  <c r="BD53" i="2"/>
  <c r="BD55" i="2"/>
  <c r="BD56" i="2"/>
  <c r="BD57" i="2"/>
  <c r="BD58" i="2"/>
  <c r="BD60" i="2"/>
  <c r="BD23" i="2"/>
  <c r="BD7" i="2"/>
  <c r="BD8" i="2"/>
  <c r="BD9" i="2"/>
  <c r="BD11" i="2"/>
  <c r="BD12" i="2"/>
  <c r="BD17" i="2"/>
  <c r="BD18" i="2"/>
  <c r="BD20" i="2"/>
  <c r="BD27" i="2"/>
  <c r="BD28" i="2"/>
  <c r="BD30" i="2"/>
  <c r="BD32" i="2"/>
  <c r="BD33" i="2"/>
  <c r="BD37" i="2"/>
  <c r="BD42" i="2"/>
  <c r="BD171" i="1"/>
  <c r="BE73" i="2" l="1"/>
  <c r="BD118" i="2"/>
  <c r="BE198" i="1"/>
  <c r="BE221" i="1"/>
  <c r="BE196" i="1"/>
  <c r="BD166" i="2"/>
  <c r="BE166" i="2"/>
  <c r="BD77" i="2"/>
  <c r="BE46" i="1"/>
  <c r="BE43" i="1"/>
  <c r="BD25" i="2"/>
  <c r="BD113" i="2"/>
  <c r="BD31" i="2"/>
  <c r="BD81" i="2"/>
  <c r="BD90" i="2" s="1"/>
  <c r="BD10" i="2"/>
  <c r="BD26" i="2" s="1"/>
  <c r="BD36" i="2" s="1"/>
  <c r="BD38" i="2" s="1"/>
  <c r="BD40" i="2" s="1"/>
  <c r="BD127" i="2" l="1"/>
  <c r="BE48" i="1"/>
  <c r="BE216" i="2"/>
  <c r="BD43" i="2"/>
  <c r="BD46" i="2"/>
  <c r="BD48" i="2" s="1"/>
  <c r="BD239" i="1" l="1"/>
  <c r="BD237" i="1"/>
  <c r="BD234" i="1"/>
  <c r="BD233" i="1"/>
  <c r="BD232" i="1"/>
  <c r="BD231" i="1"/>
  <c r="BD230" i="1"/>
  <c r="BD228" i="1"/>
  <c r="BD227" i="1"/>
  <c r="BD226" i="1"/>
  <c r="BD224" i="1"/>
  <c r="BD223" i="1"/>
  <c r="BD212" i="1"/>
  <c r="BD208" i="1"/>
  <c r="BD206" i="1"/>
  <c r="BD205" i="1"/>
  <c r="BD204" i="1"/>
  <c r="BD203" i="1"/>
  <c r="BD201" i="1"/>
  <c r="BD200" i="1"/>
  <c r="BD195" i="1"/>
  <c r="BD190" i="1"/>
  <c r="BD185" i="1"/>
  <c r="BD181" i="1"/>
  <c r="BD180" i="1"/>
  <c r="BD178" i="1"/>
  <c r="BD177" i="1"/>
  <c r="BD176" i="1"/>
  <c r="BD175" i="1"/>
  <c r="BD168" i="1"/>
  <c r="BD167" i="1"/>
  <c r="BD166" i="1"/>
  <c r="BD165" i="1"/>
  <c r="BD164" i="1"/>
  <c r="BD163" i="1"/>
  <c r="BD160" i="1"/>
  <c r="BD159" i="1"/>
  <c r="BD157" i="1"/>
  <c r="BD156" i="1"/>
  <c r="BD155" i="1"/>
  <c r="BD154" i="1"/>
  <c r="BE159" i="2" l="1"/>
  <c r="BE160" i="2"/>
  <c r="BE175" i="2"/>
  <c r="BE199" i="2"/>
  <c r="BE227" i="2"/>
  <c r="BE150" i="2"/>
  <c r="BE176" i="2"/>
  <c r="BE200" i="2"/>
  <c r="BE228" i="2"/>
  <c r="BE198" i="2"/>
  <c r="BE226" i="2"/>
  <c r="BE219" i="2"/>
  <c r="BE225" i="2"/>
  <c r="BE151" i="2"/>
  <c r="BE180" i="2"/>
  <c r="BE201" i="2"/>
  <c r="BE229" i="2"/>
  <c r="BE152" i="2"/>
  <c r="BE163" i="2"/>
  <c r="BE185" i="2"/>
  <c r="BE203" i="2"/>
  <c r="BE221" i="2"/>
  <c r="BE232" i="2"/>
  <c r="BE196" i="2"/>
  <c r="BE154" i="2"/>
  <c r="BE170" i="2"/>
  <c r="BE190" i="2"/>
  <c r="BE222" i="2"/>
  <c r="BE234" i="2"/>
  <c r="BE155" i="2"/>
  <c r="BE171" i="2"/>
  <c r="BE195" i="2"/>
  <c r="BE223" i="2"/>
  <c r="BE161" i="2"/>
  <c r="BE162" i="2"/>
  <c r="BE172" i="2"/>
  <c r="BE173" i="2"/>
  <c r="BD173" i="1"/>
  <c r="BD225" i="1"/>
  <c r="BD158" i="1"/>
  <c r="BD179" i="1"/>
  <c r="BD229" i="1"/>
  <c r="BD209" i="1"/>
  <c r="BE174" i="2" l="1"/>
  <c r="BE224" i="2"/>
  <c r="BE233" i="2" s="1"/>
  <c r="BE153" i="2"/>
  <c r="BE169" i="2" s="1"/>
  <c r="BE179" i="2" s="1"/>
  <c r="BE181" i="2" s="1"/>
  <c r="BE183" i="2" s="1"/>
  <c r="BE189" i="2" s="1"/>
  <c r="BE191" i="2" s="1"/>
  <c r="BE220" i="2"/>
  <c r="BE168" i="2"/>
  <c r="BD174" i="1"/>
  <c r="BD238" i="1"/>
  <c r="BE186" i="2" l="1"/>
  <c r="BD184" i="1"/>
  <c r="BD186" i="1" l="1"/>
  <c r="BD188" i="1" l="1"/>
  <c r="BD191" i="1" l="1"/>
  <c r="BD194" i="1"/>
  <c r="BD196" i="1" l="1"/>
  <c r="BD118" i="1" l="1"/>
  <c r="BD113" i="1"/>
  <c r="BD111" i="1"/>
  <c r="BD96" i="1"/>
  <c r="BD88" i="1"/>
  <c r="BD81" i="1"/>
  <c r="BD77" i="1"/>
  <c r="BD75" i="1"/>
  <c r="BD64" i="1"/>
  <c r="BD61" i="1"/>
  <c r="BD31" i="1"/>
  <c r="BD10" i="1"/>
  <c r="BD146" i="1"/>
  <c r="BD134" i="1"/>
  <c r="BE88" i="2" l="1"/>
  <c r="BD236" i="1"/>
  <c r="BD26" i="1"/>
  <c r="BD90" i="1"/>
  <c r="BD127" i="1"/>
  <c r="BD6" i="1"/>
  <c r="BD149" i="2"/>
  <c r="BD134" i="2"/>
  <c r="BD111" i="2"/>
  <c r="BD75" i="2"/>
  <c r="BD64" i="2"/>
  <c r="BD6" i="2"/>
  <c r="BE231" i="2" l="1"/>
  <c r="BD36" i="1"/>
  <c r="BC117" i="2"/>
  <c r="BC128" i="2"/>
  <c r="BC126" i="2"/>
  <c r="BC124" i="2"/>
  <c r="BC123" i="2"/>
  <c r="BC122" i="2"/>
  <c r="BC121" i="2"/>
  <c r="BC120" i="2"/>
  <c r="BC119" i="2"/>
  <c r="BC116" i="2"/>
  <c r="BC115" i="2"/>
  <c r="BC114" i="2"/>
  <c r="BC112" i="2"/>
  <c r="BC113" i="1"/>
  <c r="BC218" i="2"/>
  <c r="BC207" i="2"/>
  <c r="BC149" i="2"/>
  <c r="BC134" i="2"/>
  <c r="BC111" i="2"/>
  <c r="BC107" i="2"/>
  <c r="BC106" i="2"/>
  <c r="BC105" i="2"/>
  <c r="BC104" i="2"/>
  <c r="BC103" i="2"/>
  <c r="BC102" i="2"/>
  <c r="BC101" i="2"/>
  <c r="BC100" i="2"/>
  <c r="BC99" i="2"/>
  <c r="BC98" i="2"/>
  <c r="BC97" i="2"/>
  <c r="BC75" i="2"/>
  <c r="BC64" i="2"/>
  <c r="BC60" i="2"/>
  <c r="BC58" i="2"/>
  <c r="BC57" i="2"/>
  <c r="BC56" i="2"/>
  <c r="BC55" i="2"/>
  <c r="BC53" i="2"/>
  <c r="BC52" i="2"/>
  <c r="BC47" i="2"/>
  <c r="BC42" i="2"/>
  <c r="BC37" i="2"/>
  <c r="BC33" i="2"/>
  <c r="BC32" i="2"/>
  <c r="BC29" i="2"/>
  <c r="BC28" i="2"/>
  <c r="BC27" i="2"/>
  <c r="BC20" i="2"/>
  <c r="BC19" i="2"/>
  <c r="BC17" i="2"/>
  <c r="BC12" i="2"/>
  <c r="BC11" i="2"/>
  <c r="BC9" i="2"/>
  <c r="BC8" i="2"/>
  <c r="BC7" i="2"/>
  <c r="BC6" i="2"/>
  <c r="BC154" i="1"/>
  <c r="BC155" i="1"/>
  <c r="BC156" i="1"/>
  <c r="BC157" i="1"/>
  <c r="BC159" i="1"/>
  <c r="BC160" i="1"/>
  <c r="BC163" i="1"/>
  <c r="BC164" i="1"/>
  <c r="BC165" i="1"/>
  <c r="BC166" i="1"/>
  <c r="BC167" i="1"/>
  <c r="BC168" i="1"/>
  <c r="BC175" i="1"/>
  <c r="BC176" i="1"/>
  <c r="BC177" i="1"/>
  <c r="BC178" i="1"/>
  <c r="BC180" i="1"/>
  <c r="BC181" i="1"/>
  <c r="BC185" i="1"/>
  <c r="BC190" i="1"/>
  <c r="BC195" i="1"/>
  <c r="BC200" i="1"/>
  <c r="BC201" i="1"/>
  <c r="BC203" i="1"/>
  <c r="BC204" i="1"/>
  <c r="BC205" i="1"/>
  <c r="BC206" i="1"/>
  <c r="BC208" i="1"/>
  <c r="BC212" i="1"/>
  <c r="BC223" i="1"/>
  <c r="BC224" i="1"/>
  <c r="BC226" i="1"/>
  <c r="BC227" i="1"/>
  <c r="BC228" i="1"/>
  <c r="BC230" i="1"/>
  <c r="BC231" i="1"/>
  <c r="BC232" i="1"/>
  <c r="BC233" i="1"/>
  <c r="BC234" i="1"/>
  <c r="BC237" i="1"/>
  <c r="BC239" i="1"/>
  <c r="BC146" i="1"/>
  <c r="BC134" i="1"/>
  <c r="BC118" i="1"/>
  <c r="BC111" i="1"/>
  <c r="BC96" i="1"/>
  <c r="BC88" i="1"/>
  <c r="BC81" i="1"/>
  <c r="BC77" i="1"/>
  <c r="BC75" i="1"/>
  <c r="BC64" i="1"/>
  <c r="BC61" i="1"/>
  <c r="BC31" i="1"/>
  <c r="BC25" i="1"/>
  <c r="BC10" i="1"/>
  <c r="BC6" i="1"/>
  <c r="BB128" i="2"/>
  <c r="BB126" i="2"/>
  <c r="BB124" i="2"/>
  <c r="BB123" i="2"/>
  <c r="BB122" i="2"/>
  <c r="BB121" i="2"/>
  <c r="BB120" i="2"/>
  <c r="BB119" i="2"/>
  <c r="BB116" i="2"/>
  <c r="BB115" i="2"/>
  <c r="BB114" i="2"/>
  <c r="BB112" i="2"/>
  <c r="BB107" i="2"/>
  <c r="BB106" i="2"/>
  <c r="BB105" i="2"/>
  <c r="BB104" i="2"/>
  <c r="BB103" i="2"/>
  <c r="BB102" i="2"/>
  <c r="BB101" i="2"/>
  <c r="BB100" i="2"/>
  <c r="BB99" i="2"/>
  <c r="BB98" i="2"/>
  <c r="BB97" i="2"/>
  <c r="BB60" i="2"/>
  <c r="BB58" i="2"/>
  <c r="BB57" i="2"/>
  <c r="BB56" i="2"/>
  <c r="BB55" i="2"/>
  <c r="BB53" i="2"/>
  <c r="BB52" i="2"/>
  <c r="BB47" i="2"/>
  <c r="BB42" i="2"/>
  <c r="BB37" i="2"/>
  <c r="BB33" i="2"/>
  <c r="BB32" i="2"/>
  <c r="BB30" i="2"/>
  <c r="BB28" i="2"/>
  <c r="BB27" i="2"/>
  <c r="BB20" i="2"/>
  <c r="BB19" i="2"/>
  <c r="BB17" i="2"/>
  <c r="BB12" i="2"/>
  <c r="BB11" i="2"/>
  <c r="BB9" i="2"/>
  <c r="BB8" i="2"/>
  <c r="BB7" i="2"/>
  <c r="BB108" i="2" l="1"/>
  <c r="BC108" i="2"/>
  <c r="BD108" i="2"/>
  <c r="BE108" i="2"/>
  <c r="BD195" i="2"/>
  <c r="BD171" i="2"/>
  <c r="BD155" i="2"/>
  <c r="BD225" i="2"/>
  <c r="BD234" i="2"/>
  <c r="BD222" i="2"/>
  <c r="BD190" i="2"/>
  <c r="BD170" i="2"/>
  <c r="BD154" i="2"/>
  <c r="BD232" i="2"/>
  <c r="BD221" i="2"/>
  <c r="BD203" i="2"/>
  <c r="BD185" i="2"/>
  <c r="BD163" i="2"/>
  <c r="BD152" i="2"/>
  <c r="BD229" i="2"/>
  <c r="BD219" i="2"/>
  <c r="BD201" i="2"/>
  <c r="BD180" i="2"/>
  <c r="BD151" i="2"/>
  <c r="BD196" i="2"/>
  <c r="BD223" i="2"/>
  <c r="BD228" i="2"/>
  <c r="BD200" i="2"/>
  <c r="BD176" i="2"/>
  <c r="BD150" i="2"/>
  <c r="BD227" i="2"/>
  <c r="BD199" i="2"/>
  <c r="BD175" i="2"/>
  <c r="BD160" i="2"/>
  <c r="BC26" i="1"/>
  <c r="BD226" i="2"/>
  <c r="BD198" i="2"/>
  <c r="BD159" i="2"/>
  <c r="BB25" i="2"/>
  <c r="BC25" i="2"/>
  <c r="BD161" i="2"/>
  <c r="BD162" i="2"/>
  <c r="BD173" i="2"/>
  <c r="BD172" i="2"/>
  <c r="BC236" i="1"/>
  <c r="BD88" i="2"/>
  <c r="BD49" i="1"/>
  <c r="BD38" i="1"/>
  <c r="BC10" i="2"/>
  <c r="BC26" i="2" s="1"/>
  <c r="BC36" i="2" s="1"/>
  <c r="BC38" i="2" s="1"/>
  <c r="BC40" i="2" s="1"/>
  <c r="BC46" i="2" s="1"/>
  <c r="BC48" i="2" s="1"/>
  <c r="BC113" i="2"/>
  <c r="BC158" i="1"/>
  <c r="BC118" i="2"/>
  <c r="BC90" i="1"/>
  <c r="BC173" i="1"/>
  <c r="BC225" i="1"/>
  <c r="BC179" i="1"/>
  <c r="BC209" i="1"/>
  <c r="BC31" i="2"/>
  <c r="BC229" i="1"/>
  <c r="BC127" i="1"/>
  <c r="BB118" i="2"/>
  <c r="BB113" i="2"/>
  <c r="BB31" i="2"/>
  <c r="BB10" i="2"/>
  <c r="BB26" i="2" s="1"/>
  <c r="BB36" i="2" s="1"/>
  <c r="BB38" i="2" s="1"/>
  <c r="BB40" i="2" s="1"/>
  <c r="BB46" i="2" s="1"/>
  <c r="BB48" i="2" s="1"/>
  <c r="BB218" i="2"/>
  <c r="BB207" i="2"/>
  <c r="BB149" i="2"/>
  <c r="BB134" i="2"/>
  <c r="BB111" i="2"/>
  <c r="BB75" i="2"/>
  <c r="BB64" i="2"/>
  <c r="BB6" i="2"/>
  <c r="BD224" i="2" l="1"/>
  <c r="BD233" i="2" s="1"/>
  <c r="BE49" i="2"/>
  <c r="BE61" i="2" s="1"/>
  <c r="BI73" i="1"/>
  <c r="BD153" i="2"/>
  <c r="BD169" i="2" s="1"/>
  <c r="BD179" i="2" s="1"/>
  <c r="BD181" i="2" s="1"/>
  <c r="BD183" i="2" s="1"/>
  <c r="BD186" i="2" s="1"/>
  <c r="BC174" i="1"/>
  <c r="BC184" i="1" s="1"/>
  <c r="BD220" i="2"/>
  <c r="BD231" i="2"/>
  <c r="BC36" i="1"/>
  <c r="BD168" i="2"/>
  <c r="BD174" i="2"/>
  <c r="BD40" i="1"/>
  <c r="BD50" i="1"/>
  <c r="BD197" i="1"/>
  <c r="BC127" i="2"/>
  <c r="BC238" i="1"/>
  <c r="BC43" i="2"/>
  <c r="BB127" i="2"/>
  <c r="BB43" i="2"/>
  <c r="BB223" i="1"/>
  <c r="BB212" i="1"/>
  <c r="BB208" i="1"/>
  <c r="BB206" i="1"/>
  <c r="BB205" i="1"/>
  <c r="BB204" i="1"/>
  <c r="BB203" i="1"/>
  <c r="BB201" i="1"/>
  <c r="BB200" i="1"/>
  <c r="BB195" i="1"/>
  <c r="BB190" i="1"/>
  <c r="BB185" i="1"/>
  <c r="BB181" i="1"/>
  <c r="BB180" i="1"/>
  <c r="BB178" i="1"/>
  <c r="BB177" i="1"/>
  <c r="BB176" i="1"/>
  <c r="BB175" i="1"/>
  <c r="BB168" i="1"/>
  <c r="BB167" i="1"/>
  <c r="BB166" i="1"/>
  <c r="BB165" i="1"/>
  <c r="BB164" i="1"/>
  <c r="BB163" i="1"/>
  <c r="BB160" i="1"/>
  <c r="BB159" i="1"/>
  <c r="BB157" i="1"/>
  <c r="BB156" i="1"/>
  <c r="BB155" i="1"/>
  <c r="BB154" i="1"/>
  <c r="BE50" i="2" l="1"/>
  <c r="BI73" i="2"/>
  <c r="BE192" i="2"/>
  <c r="BE204" i="2" s="1"/>
  <c r="BI221" i="1"/>
  <c r="BD189" i="2"/>
  <c r="BD191" i="2" s="1"/>
  <c r="BC38" i="1"/>
  <c r="BC49" i="1"/>
  <c r="BC171" i="2"/>
  <c r="BB162" i="2"/>
  <c r="BB173" i="2"/>
  <c r="BD198" i="1"/>
  <c r="BD43" i="1"/>
  <c r="BD46" i="1"/>
  <c r="BC186" i="1"/>
  <c r="BB163" i="2"/>
  <c r="BC163" i="2"/>
  <c r="BB154" i="2"/>
  <c r="BC154" i="2"/>
  <c r="BB170" i="2"/>
  <c r="BC170" i="2"/>
  <c r="BB190" i="2"/>
  <c r="BC190" i="2"/>
  <c r="BB195" i="2"/>
  <c r="BC195" i="2"/>
  <c r="BB185" i="2"/>
  <c r="BC185" i="2"/>
  <c r="BB155" i="2"/>
  <c r="BC155" i="2"/>
  <c r="BB172" i="2"/>
  <c r="BC172" i="2"/>
  <c r="BC173" i="2"/>
  <c r="BB196" i="2"/>
  <c r="BC196" i="2"/>
  <c r="BB159" i="2"/>
  <c r="BC159" i="2"/>
  <c r="BB198" i="2"/>
  <c r="BC198" i="2"/>
  <c r="BB160" i="2"/>
  <c r="BC160" i="2"/>
  <c r="BB175" i="2"/>
  <c r="BC175" i="2"/>
  <c r="BB199" i="2"/>
  <c r="BC199" i="2"/>
  <c r="BB203" i="2"/>
  <c r="BC203" i="2"/>
  <c r="BB161" i="2"/>
  <c r="BC162" i="2"/>
  <c r="BC161" i="2"/>
  <c r="BB200" i="2"/>
  <c r="BC200" i="2"/>
  <c r="BB152" i="2"/>
  <c r="BC152" i="2"/>
  <c r="BB150" i="2"/>
  <c r="BC150" i="2"/>
  <c r="BB176" i="2"/>
  <c r="BC176" i="2"/>
  <c r="BB151" i="2"/>
  <c r="BC151" i="2"/>
  <c r="BB180" i="2"/>
  <c r="BC180" i="2"/>
  <c r="BB201" i="2"/>
  <c r="BC201" i="2"/>
  <c r="BB179" i="1"/>
  <c r="BB171" i="2"/>
  <c r="BB209" i="1"/>
  <c r="BB173" i="1"/>
  <c r="BB158" i="1"/>
  <c r="BB146" i="1"/>
  <c r="BB134" i="1"/>
  <c r="BB118" i="1"/>
  <c r="BB113" i="1"/>
  <c r="BB111" i="1"/>
  <c r="BB96" i="1"/>
  <c r="BB75" i="1"/>
  <c r="BB64" i="1"/>
  <c r="BB61" i="1"/>
  <c r="BB31" i="1"/>
  <c r="BB25" i="1"/>
  <c r="BB10" i="1"/>
  <c r="BB6" i="1"/>
  <c r="AZ218" i="2"/>
  <c r="AZ207" i="2"/>
  <c r="AZ149" i="2"/>
  <c r="BE193" i="2" l="1"/>
  <c r="BI216" i="2"/>
  <c r="BH73" i="1"/>
  <c r="BC50" i="1"/>
  <c r="BC197" i="1"/>
  <c r="BD49" i="2"/>
  <c r="BC40" i="1"/>
  <c r="BB174" i="2"/>
  <c r="BC168" i="2"/>
  <c r="BB168" i="2"/>
  <c r="BD48" i="1"/>
  <c r="BB153" i="2"/>
  <c r="BB169" i="2" s="1"/>
  <c r="BB179" i="2" s="1"/>
  <c r="BB181" i="2" s="1"/>
  <c r="BB183" i="2" s="1"/>
  <c r="BB189" i="2" s="1"/>
  <c r="BB191" i="2" s="1"/>
  <c r="BC188" i="1"/>
  <c r="BC174" i="2"/>
  <c r="BC153" i="2"/>
  <c r="BC169" i="2" s="1"/>
  <c r="BC179" i="2" s="1"/>
  <c r="BC181" i="2" s="1"/>
  <c r="BC183" i="2" s="1"/>
  <c r="BB26" i="1"/>
  <c r="BB174" i="1"/>
  <c r="BB127" i="1"/>
  <c r="AZ134" i="2"/>
  <c r="AZ128" i="2"/>
  <c r="AZ126" i="2"/>
  <c r="AZ124" i="2"/>
  <c r="AZ123" i="2"/>
  <c r="AZ122" i="2"/>
  <c r="AZ121" i="2"/>
  <c r="AZ120" i="2"/>
  <c r="AZ119" i="2"/>
  <c r="AZ116" i="2"/>
  <c r="AZ115" i="2"/>
  <c r="AZ114" i="2"/>
  <c r="AZ112" i="2"/>
  <c r="AZ111" i="2"/>
  <c r="AZ75" i="2"/>
  <c r="AZ64" i="2"/>
  <c r="AY60" i="2"/>
  <c r="AX60" i="2"/>
  <c r="BH221" i="1" l="1"/>
  <c r="BC198" i="1"/>
  <c r="BD192" i="2"/>
  <c r="BD61" i="2"/>
  <c r="BD50" i="2"/>
  <c r="BH73" i="2"/>
  <c r="BC46" i="1"/>
  <c r="BC43" i="1"/>
  <c r="BC191" i="1"/>
  <c r="BC194" i="1"/>
  <c r="BC186" i="2"/>
  <c r="BC189" i="2"/>
  <c r="BC191" i="2" s="1"/>
  <c r="BB186" i="2"/>
  <c r="BB36" i="1"/>
  <c r="BB184" i="1"/>
  <c r="AZ118" i="2"/>
  <c r="AZ113" i="2"/>
  <c r="AZ6" i="2"/>
  <c r="BC48" i="1" l="1"/>
  <c r="BD193" i="2"/>
  <c r="BD204" i="2"/>
  <c r="BH216" i="2"/>
  <c r="BC196" i="1"/>
  <c r="BB186" i="1"/>
  <c r="BB49" i="1"/>
  <c r="BB38" i="1"/>
  <c r="AZ127" i="2"/>
  <c r="AZ223" i="1"/>
  <c r="AZ212" i="1"/>
  <c r="AZ154" i="1"/>
  <c r="AZ146" i="1"/>
  <c r="BB49" i="2" l="1"/>
  <c r="BB61" i="2" s="1"/>
  <c r="BC49" i="2"/>
  <c r="BB40" i="1"/>
  <c r="BB50" i="1"/>
  <c r="BB197" i="1"/>
  <c r="BB188" i="1"/>
  <c r="AZ134" i="1"/>
  <c r="BB192" i="2" l="1"/>
  <c r="BB193" i="2" s="1"/>
  <c r="BC192" i="2"/>
  <c r="BB50" i="2"/>
  <c r="BC61" i="2"/>
  <c r="BC50" i="2"/>
  <c r="BB198" i="1"/>
  <c r="BB191" i="1"/>
  <c r="BB194" i="1"/>
  <c r="BB43" i="1"/>
  <c r="BB46" i="1"/>
  <c r="AZ118" i="1"/>
  <c r="AZ113" i="1"/>
  <c r="AZ111" i="1"/>
  <c r="BB204" i="2" l="1"/>
  <c r="BC204" i="2"/>
  <c r="BC193" i="2"/>
  <c r="BB48" i="1"/>
  <c r="BB196" i="1"/>
  <c r="AZ127" i="1"/>
  <c r="AZ75" i="1"/>
  <c r="AZ64" i="1"/>
  <c r="AZ6" i="1"/>
  <c r="AZ107" i="2"/>
  <c r="AZ106" i="2"/>
  <c r="AZ105" i="2"/>
  <c r="AZ104" i="2"/>
  <c r="AZ103" i="2"/>
  <c r="AZ102" i="2"/>
  <c r="AZ101" i="2"/>
  <c r="AZ100" i="2"/>
  <c r="AZ99" i="2"/>
  <c r="AZ98" i="2"/>
  <c r="AZ97" i="2"/>
  <c r="AZ96" i="1"/>
  <c r="AY88" i="1" l="1"/>
  <c r="AY91" i="2" l="1"/>
  <c r="AY89" i="2"/>
  <c r="AY86" i="2"/>
  <c r="AY85" i="2"/>
  <c r="AY84" i="2"/>
  <c r="AY83" i="2"/>
  <c r="AY82" i="2"/>
  <c r="AY80" i="2"/>
  <c r="AY79" i="2"/>
  <c r="AY78" i="2"/>
  <c r="AY76" i="2"/>
  <c r="AY69" i="2"/>
  <c r="AY68" i="2"/>
  <c r="AY66" i="2"/>
  <c r="AY65" i="2"/>
  <c r="AY58" i="2"/>
  <c r="AY57" i="2"/>
  <c r="AY56" i="2"/>
  <c r="AY55" i="2"/>
  <c r="AY53" i="2"/>
  <c r="AY52" i="2"/>
  <c r="AY47" i="2"/>
  <c r="AY42" i="2"/>
  <c r="AY37" i="2"/>
  <c r="AY33" i="2"/>
  <c r="AY32" i="2"/>
  <c r="AY30" i="2"/>
  <c r="AY28" i="2"/>
  <c r="AY27" i="2"/>
  <c r="AY20" i="2"/>
  <c r="AY18" i="2"/>
  <c r="AY17" i="2"/>
  <c r="AY16" i="2"/>
  <c r="AY12" i="2"/>
  <c r="AY11" i="2"/>
  <c r="AY9" i="2"/>
  <c r="AY8" i="2"/>
  <c r="AY7" i="2"/>
  <c r="AY239" i="1"/>
  <c r="AY237" i="1"/>
  <c r="AY236" i="1"/>
  <c r="AY234" i="1"/>
  <c r="AY233" i="1"/>
  <c r="AY232" i="1"/>
  <c r="AY231" i="1"/>
  <c r="AY230" i="1"/>
  <c r="AY228" i="1"/>
  <c r="AY227" i="1"/>
  <c r="AY226" i="1"/>
  <c r="AY224" i="1"/>
  <c r="AY217" i="1"/>
  <c r="AY216" i="1"/>
  <c r="AY214" i="1"/>
  <c r="AY213" i="1"/>
  <c r="AY208" i="1"/>
  <c r="AY206" i="1"/>
  <c r="AY205" i="1"/>
  <c r="AY204" i="1"/>
  <c r="AY203" i="1"/>
  <c r="AY201" i="1"/>
  <c r="AY200" i="1"/>
  <c r="AY195" i="1"/>
  <c r="AY190" i="1"/>
  <c r="AY185" i="1"/>
  <c r="AY181" i="1"/>
  <c r="AY180" i="1"/>
  <c r="AY178" i="1"/>
  <c r="AY177" i="1"/>
  <c r="AY176" i="1"/>
  <c r="AY175" i="1"/>
  <c r="AY168" i="1"/>
  <c r="AY167" i="1"/>
  <c r="AY166" i="1"/>
  <c r="AY165" i="1"/>
  <c r="AY164" i="1"/>
  <c r="AY163" i="1"/>
  <c r="AY160" i="1"/>
  <c r="AY159" i="1"/>
  <c r="AY157" i="1"/>
  <c r="AY156" i="1"/>
  <c r="AY155" i="1"/>
  <c r="AY81" i="1"/>
  <c r="AY77" i="1"/>
  <c r="AY70" i="1"/>
  <c r="AY67" i="1"/>
  <c r="AY61" i="1"/>
  <c r="AY31" i="1"/>
  <c r="AY25" i="1"/>
  <c r="AY10" i="1"/>
  <c r="AY112" i="2"/>
  <c r="AY114" i="2"/>
  <c r="AY115" i="2"/>
  <c r="AY116" i="2"/>
  <c r="AY119" i="2"/>
  <c r="AY120" i="2"/>
  <c r="AY121" i="2"/>
  <c r="AY122" i="2"/>
  <c r="AY123" i="2"/>
  <c r="AY124" i="2"/>
  <c r="AY126" i="2"/>
  <c r="AY128" i="2"/>
  <c r="AY97" i="2"/>
  <c r="AY98" i="2"/>
  <c r="AY99" i="2"/>
  <c r="AY100" i="2"/>
  <c r="AY101" i="2"/>
  <c r="AY102" i="2"/>
  <c r="AY103" i="2"/>
  <c r="AY104" i="2"/>
  <c r="AY105" i="2"/>
  <c r="AY106" i="2"/>
  <c r="AY107" i="2"/>
  <c r="AY26" i="1" l="1"/>
  <c r="AY209" i="2"/>
  <c r="AY211" i="2"/>
  <c r="AY212" i="2"/>
  <c r="AY90" i="1"/>
  <c r="AY81" i="2"/>
  <c r="AY90" i="2" s="1"/>
  <c r="AY215" i="1"/>
  <c r="AY10" i="2"/>
  <c r="AY26" i="2" s="1"/>
  <c r="AY36" i="2" s="1"/>
  <c r="AY38" i="2" s="1"/>
  <c r="AY40" i="2" s="1"/>
  <c r="AY43" i="2" s="1"/>
  <c r="AY71" i="1"/>
  <c r="AY113" i="2"/>
  <c r="AY173" i="1"/>
  <c r="AY158" i="1"/>
  <c r="AY229" i="1"/>
  <c r="AY25" i="2"/>
  <c r="AY77" i="2"/>
  <c r="AY179" i="1"/>
  <c r="AY218" i="1"/>
  <c r="AY209" i="1"/>
  <c r="AY225" i="1"/>
  <c r="AY31" i="2"/>
  <c r="AY208" i="2"/>
  <c r="AY70" i="2"/>
  <c r="AY67" i="2"/>
  <c r="AY118" i="2"/>
  <c r="AY210" i="2" l="1"/>
  <c r="AY213" i="2"/>
  <c r="AY174" i="1"/>
  <c r="AY238" i="1"/>
  <c r="AY36" i="1"/>
  <c r="AY127" i="2"/>
  <c r="AY219" i="1"/>
  <c r="AY71" i="2"/>
  <c r="AY46" i="2"/>
  <c r="AY48" i="2" s="1"/>
  <c r="AY118" i="1"/>
  <c r="AY113" i="1"/>
  <c r="AY214" i="2" l="1"/>
  <c r="AY184" i="1"/>
  <c r="AY49" i="1"/>
  <c r="AY38" i="1"/>
  <c r="AY127" i="1"/>
  <c r="AY50" i="1" l="1"/>
  <c r="AY197" i="1"/>
  <c r="AY186" i="1"/>
  <c r="AY40" i="1"/>
  <c r="AY6" i="1"/>
  <c r="AY64" i="1"/>
  <c r="AY75" i="1"/>
  <c r="AY96" i="1"/>
  <c r="AY111" i="1"/>
  <c r="AY134" i="1"/>
  <c r="AY146" i="1"/>
  <c r="AY154" i="1"/>
  <c r="AY212" i="1"/>
  <c r="AY223" i="1"/>
  <c r="AY6" i="2"/>
  <c r="AY64" i="2"/>
  <c r="AY75" i="2"/>
  <c r="AY111" i="2"/>
  <c r="AY134" i="2"/>
  <c r="AY149" i="2"/>
  <c r="AY207" i="2"/>
  <c r="AY218" i="2"/>
  <c r="AY198" i="1" l="1"/>
  <c r="AY46" i="1"/>
  <c r="AY188" i="1"/>
  <c r="AX234" i="1"/>
  <c r="AX233" i="1"/>
  <c r="AX232" i="1"/>
  <c r="AX231" i="1"/>
  <c r="AX88" i="1"/>
  <c r="AY48" i="1" l="1"/>
  <c r="AY191" i="1"/>
  <c r="AY194" i="1"/>
  <c r="AY226" i="2"/>
  <c r="AY227" i="2"/>
  <c r="AY228" i="2"/>
  <c r="AY229" i="2"/>
  <c r="AX236" i="1"/>
  <c r="AY88" i="2"/>
  <c r="AX32" i="2"/>
  <c r="AX28" i="2"/>
  <c r="AX239" i="1"/>
  <c r="AX237" i="1"/>
  <c r="AX230" i="1"/>
  <c r="AX228" i="1"/>
  <c r="AX227" i="1"/>
  <c r="AX226" i="1"/>
  <c r="AX224" i="1"/>
  <c r="AX223" i="1"/>
  <c r="AX217" i="1"/>
  <c r="AX216" i="1"/>
  <c r="AX214" i="1"/>
  <c r="AX213" i="1"/>
  <c r="AX212" i="1"/>
  <c r="AX208" i="1"/>
  <c r="AX206" i="1"/>
  <c r="AX205" i="1"/>
  <c r="AX204" i="1"/>
  <c r="AX203" i="1"/>
  <c r="AX201" i="1"/>
  <c r="AX200" i="1"/>
  <c r="AX195" i="1"/>
  <c r="AX190" i="1"/>
  <c r="AX185" i="1"/>
  <c r="AX181" i="1"/>
  <c r="AX180" i="1"/>
  <c r="AX178" i="1"/>
  <c r="AX177" i="1"/>
  <c r="AX176" i="1"/>
  <c r="AX175" i="1"/>
  <c r="AX168" i="1"/>
  <c r="AX167" i="1"/>
  <c r="AX166" i="1"/>
  <c r="AX165" i="1"/>
  <c r="AX164" i="1"/>
  <c r="AX163" i="1"/>
  <c r="AX160" i="1"/>
  <c r="AX159" i="1"/>
  <c r="AX157" i="1"/>
  <c r="AX156" i="1"/>
  <c r="AX155" i="1"/>
  <c r="AY196" i="1" l="1"/>
  <c r="AY219" i="2"/>
  <c r="AY152" i="2"/>
  <c r="AY154" i="2"/>
  <c r="AY170" i="2"/>
  <c r="AY190" i="2"/>
  <c r="AY222" i="2"/>
  <c r="AY231" i="2"/>
  <c r="AY163" i="2"/>
  <c r="AY195" i="2"/>
  <c r="AY151" i="2"/>
  <c r="AY155" i="2"/>
  <c r="AY171" i="2"/>
  <c r="AY223" i="2"/>
  <c r="AY196" i="2"/>
  <c r="AY225" i="2"/>
  <c r="AY180" i="2"/>
  <c r="AY185" i="2"/>
  <c r="AY203" i="2"/>
  <c r="AY159" i="2"/>
  <c r="AY198" i="2"/>
  <c r="AY232" i="2"/>
  <c r="AY160" i="2"/>
  <c r="AY175" i="2"/>
  <c r="AY199" i="2"/>
  <c r="AY234" i="2"/>
  <c r="AY201" i="2"/>
  <c r="AY150" i="2"/>
  <c r="AY176" i="2"/>
  <c r="AY200" i="2"/>
  <c r="AX215" i="1"/>
  <c r="AX225" i="1"/>
  <c r="AY221" i="2"/>
  <c r="AY161" i="2"/>
  <c r="AY162" i="2"/>
  <c r="AY172" i="2"/>
  <c r="AY173" i="2"/>
  <c r="AX229" i="1"/>
  <c r="AX218" i="1"/>
  <c r="AX179" i="1"/>
  <c r="AX158" i="1"/>
  <c r="AX173" i="1"/>
  <c r="AX209" i="1"/>
  <c r="AX81" i="1"/>
  <c r="AX77" i="1"/>
  <c r="AX70" i="1"/>
  <c r="AX67" i="1"/>
  <c r="AX61" i="1"/>
  <c r="AX31" i="1"/>
  <c r="AX25" i="1"/>
  <c r="AX10" i="1"/>
  <c r="AX218" i="2"/>
  <c r="AX212" i="2"/>
  <c r="AX211" i="2"/>
  <c r="AX209" i="2"/>
  <c r="AX208" i="2"/>
  <c r="AX207" i="2"/>
  <c r="AX149" i="2"/>
  <c r="AX134" i="2"/>
  <c r="AX128" i="2"/>
  <c r="AX126" i="2"/>
  <c r="AX124" i="2"/>
  <c r="AX123" i="2"/>
  <c r="AX122" i="2"/>
  <c r="AX121" i="2"/>
  <c r="AX120" i="2"/>
  <c r="AX119" i="2"/>
  <c r="AX116" i="2"/>
  <c r="AX115" i="2"/>
  <c r="AX114" i="2"/>
  <c r="AX112" i="2"/>
  <c r="AX111" i="2"/>
  <c r="AX107" i="2"/>
  <c r="AX106" i="2"/>
  <c r="AX105" i="2"/>
  <c r="AX104" i="2"/>
  <c r="AX103" i="2"/>
  <c r="AX102" i="2"/>
  <c r="AX101" i="2"/>
  <c r="AX100" i="2"/>
  <c r="AX99" i="2"/>
  <c r="AX98" i="2"/>
  <c r="AX97" i="2"/>
  <c r="AX91" i="2"/>
  <c r="AX89" i="2"/>
  <c r="AX86" i="2"/>
  <c r="AX85" i="2"/>
  <c r="AX84" i="2"/>
  <c r="AX83" i="2"/>
  <c r="AX82" i="2"/>
  <c r="AX80" i="2"/>
  <c r="AX79" i="2"/>
  <c r="AX78" i="2"/>
  <c r="AX76" i="2"/>
  <c r="AX75" i="2"/>
  <c r="AX69" i="2"/>
  <c r="AX68" i="2"/>
  <c r="AX66" i="2"/>
  <c r="AX65" i="2"/>
  <c r="AX64" i="2"/>
  <c r="AX58" i="2"/>
  <c r="AX57" i="2"/>
  <c r="AX56" i="2"/>
  <c r="AX55" i="2"/>
  <c r="AX53" i="2"/>
  <c r="AX52" i="2"/>
  <c r="AX47" i="2"/>
  <c r="AX42" i="2"/>
  <c r="AX37" i="2"/>
  <c r="AX33" i="2"/>
  <c r="AX29" i="2"/>
  <c r="AX27" i="2"/>
  <c r="AX20" i="2"/>
  <c r="AX19" i="2"/>
  <c r="AX17" i="2"/>
  <c r="AX16" i="2"/>
  <c r="AX12" i="2"/>
  <c r="AX11" i="2"/>
  <c r="AX9" i="2"/>
  <c r="AX8" i="2"/>
  <c r="AX7" i="2"/>
  <c r="AX6" i="2"/>
  <c r="AY153" i="2" l="1"/>
  <c r="AY169" i="2" s="1"/>
  <c r="AY179" i="2" s="1"/>
  <c r="AY181" i="2" s="1"/>
  <c r="AY183" i="2" s="1"/>
  <c r="AY186" i="2" s="1"/>
  <c r="AY224" i="2"/>
  <c r="AY233" i="2" s="1"/>
  <c r="AX174" i="1"/>
  <c r="AY220" i="2"/>
  <c r="AX238" i="1"/>
  <c r="AX90" i="1"/>
  <c r="AX26" i="1"/>
  <c r="AX219" i="1"/>
  <c r="AX213" i="2"/>
  <c r="AY168" i="2"/>
  <c r="AY174" i="2"/>
  <c r="AX118" i="2"/>
  <c r="AX31" i="2"/>
  <c r="AX71" i="1"/>
  <c r="AX113" i="2"/>
  <c r="AX70" i="2"/>
  <c r="AX210" i="2"/>
  <c r="AX81" i="2"/>
  <c r="AX90" i="2" s="1"/>
  <c r="AX67" i="2"/>
  <c r="AX25" i="2"/>
  <c r="AX10" i="2"/>
  <c r="AX26" i="2" s="1"/>
  <c r="AX36" i="2" s="1"/>
  <c r="AX38" i="2" s="1"/>
  <c r="AX40" i="2" s="1"/>
  <c r="AX43" i="2" s="1"/>
  <c r="AX77" i="2"/>
  <c r="AX118" i="1"/>
  <c r="AX113" i="1"/>
  <c r="AX111" i="1"/>
  <c r="AW111" i="1"/>
  <c r="AY189" i="2" l="1"/>
  <c r="AY191" i="2" s="1"/>
  <c r="AX36" i="1"/>
  <c r="AX184" i="1"/>
  <c r="AX214" i="2"/>
  <c r="AX127" i="2"/>
  <c r="AX127" i="1"/>
  <c r="AX71" i="2"/>
  <c r="AX46" i="2"/>
  <c r="AX48" i="2" s="1"/>
  <c r="AX6" i="1"/>
  <c r="AX64" i="1"/>
  <c r="AX75" i="1"/>
  <c r="AX96" i="1"/>
  <c r="AX134" i="1"/>
  <c r="AX146" i="1"/>
  <c r="AX154" i="1"/>
  <c r="AX186" i="1" l="1"/>
  <c r="AX49" i="1"/>
  <c r="AX38" i="1"/>
  <c r="AW218" i="2"/>
  <c r="AW207" i="2"/>
  <c r="AW149" i="2"/>
  <c r="AW128" i="2"/>
  <c r="AW126" i="2"/>
  <c r="AW124" i="2"/>
  <c r="AW123" i="2"/>
  <c r="AW122" i="2"/>
  <c r="AW121" i="2"/>
  <c r="AW120" i="2"/>
  <c r="AW119" i="2"/>
  <c r="AW116" i="2"/>
  <c r="AW115" i="2"/>
  <c r="AW114" i="2"/>
  <c r="AW112" i="2"/>
  <c r="AW111" i="2"/>
  <c r="AW107" i="2"/>
  <c r="AW106" i="2"/>
  <c r="AW105" i="2"/>
  <c r="AW104" i="2"/>
  <c r="AW103" i="2"/>
  <c r="AW102" i="2"/>
  <c r="AW101" i="2"/>
  <c r="AW100" i="2"/>
  <c r="AW99" i="2"/>
  <c r="AW98" i="2"/>
  <c r="AW97" i="2"/>
  <c r="AW91" i="2"/>
  <c r="AW89" i="2"/>
  <c r="AW86" i="2"/>
  <c r="AW85" i="2"/>
  <c r="AW84" i="2"/>
  <c r="AW83" i="2"/>
  <c r="AW82" i="2"/>
  <c r="AW80" i="2"/>
  <c r="AW79" i="2"/>
  <c r="AW78" i="2"/>
  <c r="AW76" i="2"/>
  <c r="AW75" i="2"/>
  <c r="AW69" i="2"/>
  <c r="AW68" i="2"/>
  <c r="AW66" i="2"/>
  <c r="AW65" i="2"/>
  <c r="AW64" i="2"/>
  <c r="AW60" i="2"/>
  <c r="AW58" i="2"/>
  <c r="AW57" i="2"/>
  <c r="AW56" i="2"/>
  <c r="AW55" i="2"/>
  <c r="AW53" i="2"/>
  <c r="AW52" i="2"/>
  <c r="AW47" i="2"/>
  <c r="AW42" i="2"/>
  <c r="AW37" i="2"/>
  <c r="AW33" i="2"/>
  <c r="AW32" i="2"/>
  <c r="AW30" i="2"/>
  <c r="AW28" i="2"/>
  <c r="AW27" i="2"/>
  <c r="AW20" i="2"/>
  <c r="AW19" i="2"/>
  <c r="AW17" i="2"/>
  <c r="AW12" i="2"/>
  <c r="AW11" i="2"/>
  <c r="AW9" i="2"/>
  <c r="AW8" i="2"/>
  <c r="AW7" i="2"/>
  <c r="AW6" i="2"/>
  <c r="AW154" i="1"/>
  <c r="AW239" i="1"/>
  <c r="AW237" i="1"/>
  <c r="AW234" i="1"/>
  <c r="AW233" i="1"/>
  <c r="AW232" i="1"/>
  <c r="AW231" i="1"/>
  <c r="AW230" i="1"/>
  <c r="AW228" i="1"/>
  <c r="AW227" i="1"/>
  <c r="AW226" i="1"/>
  <c r="AW224" i="1"/>
  <c r="AW223" i="1"/>
  <c r="AW217" i="1"/>
  <c r="AW216" i="1"/>
  <c r="AW214" i="1"/>
  <c r="AW213" i="1"/>
  <c r="AW212" i="1"/>
  <c r="AW208" i="1"/>
  <c r="AW206" i="1"/>
  <c r="AW205" i="1"/>
  <c r="AW204" i="1"/>
  <c r="AW203" i="1"/>
  <c r="AW201" i="1"/>
  <c r="AW200" i="1"/>
  <c r="AW195" i="1"/>
  <c r="AW190" i="1"/>
  <c r="AW185" i="1"/>
  <c r="AW181" i="1"/>
  <c r="AW180" i="1"/>
  <c r="AW178" i="1"/>
  <c r="AW177" i="1"/>
  <c r="AW176" i="1"/>
  <c r="AW175" i="1"/>
  <c r="AW168" i="1"/>
  <c r="AW167" i="1"/>
  <c r="AW166" i="1"/>
  <c r="AW165" i="1"/>
  <c r="AW164" i="1"/>
  <c r="AW163" i="1"/>
  <c r="AW160" i="1"/>
  <c r="AW159" i="1"/>
  <c r="AW157" i="1"/>
  <c r="AW156" i="1"/>
  <c r="AW155" i="1"/>
  <c r="AW118" i="1"/>
  <c r="AW113" i="1"/>
  <c r="AW96" i="1"/>
  <c r="AW88" i="1"/>
  <c r="AW81" i="1"/>
  <c r="AW77" i="1"/>
  <c r="AW75" i="1"/>
  <c r="AW70" i="1"/>
  <c r="AW67" i="1"/>
  <c r="AW64" i="1"/>
  <c r="AW61" i="1"/>
  <c r="AW31" i="1"/>
  <c r="AW25" i="1"/>
  <c r="AW10" i="1"/>
  <c r="AW6" i="1"/>
  <c r="AW108" i="2" l="1"/>
  <c r="AX108" i="2"/>
  <c r="AY108" i="2"/>
  <c r="AZ108" i="2"/>
  <c r="AX197" i="1"/>
  <c r="AY49" i="2"/>
  <c r="AX50" i="1"/>
  <c r="AX188" i="1"/>
  <c r="AX40" i="1"/>
  <c r="AX150" i="2"/>
  <c r="AX151" i="2"/>
  <c r="AW162" i="2"/>
  <c r="AX201" i="2"/>
  <c r="AX152" i="2"/>
  <c r="AX203" i="2"/>
  <c r="AW26" i="1"/>
  <c r="AX170" i="2"/>
  <c r="AX222" i="2"/>
  <c r="AX171" i="2"/>
  <c r="AX195" i="2"/>
  <c r="AX223" i="2"/>
  <c r="AX200" i="2"/>
  <c r="AW209" i="2"/>
  <c r="AW90" i="1"/>
  <c r="AX154" i="2"/>
  <c r="AW173" i="2"/>
  <c r="AW212" i="2"/>
  <c r="AW71" i="1"/>
  <c r="AW159" i="2"/>
  <c r="AX159" i="2"/>
  <c r="AW163" i="2"/>
  <c r="AX163" i="2"/>
  <c r="AW185" i="2"/>
  <c r="AX185" i="2"/>
  <c r="AW198" i="2"/>
  <c r="AX198" i="2"/>
  <c r="AW218" i="1"/>
  <c r="AW221" i="2"/>
  <c r="AX221" i="2"/>
  <c r="AW226" i="2"/>
  <c r="AX226" i="2"/>
  <c r="AW232" i="2"/>
  <c r="AX232" i="2"/>
  <c r="AW151" i="2"/>
  <c r="AW171" i="2"/>
  <c r="AW203" i="2"/>
  <c r="AW236" i="1"/>
  <c r="AX88" i="2"/>
  <c r="AW173" i="1"/>
  <c r="AX160" i="2"/>
  <c r="AW175" i="2"/>
  <c r="AX175" i="2"/>
  <c r="AW190" i="2"/>
  <c r="AX190" i="2"/>
  <c r="AW199" i="2"/>
  <c r="AX199" i="2"/>
  <c r="AW227" i="2"/>
  <c r="AX227" i="2"/>
  <c r="AW234" i="2"/>
  <c r="AX234" i="2"/>
  <c r="AW152" i="2"/>
  <c r="AW155" i="2"/>
  <c r="AX155" i="2"/>
  <c r="AW161" i="2"/>
  <c r="AX162" i="2"/>
  <c r="AX161" i="2"/>
  <c r="AW176" i="2"/>
  <c r="AX176" i="2"/>
  <c r="AW228" i="2"/>
  <c r="AX228" i="2"/>
  <c r="AW154" i="2"/>
  <c r="AW200" i="2"/>
  <c r="AW172" i="2"/>
  <c r="AX172" i="2"/>
  <c r="AX173" i="2"/>
  <c r="AW180" i="2"/>
  <c r="AX180" i="2"/>
  <c r="AW196" i="2"/>
  <c r="AX196" i="2"/>
  <c r="AW225" i="1"/>
  <c r="AX219" i="2"/>
  <c r="AW225" i="2"/>
  <c r="AX225" i="2"/>
  <c r="AW229" i="2"/>
  <c r="AX229" i="2"/>
  <c r="AW170" i="2"/>
  <c r="AW201" i="2"/>
  <c r="AW223" i="2"/>
  <c r="AW113" i="2"/>
  <c r="AW222" i="2"/>
  <c r="AW211" i="2"/>
  <c r="AW213" i="2" s="1"/>
  <c r="AW127" i="1"/>
  <c r="AW158" i="1"/>
  <c r="AW215" i="1"/>
  <c r="AW77" i="2"/>
  <c r="AW10" i="2"/>
  <c r="AW26" i="2" s="1"/>
  <c r="AW36" i="2" s="1"/>
  <c r="AW38" i="2" s="1"/>
  <c r="AW40" i="2" s="1"/>
  <c r="AW46" i="2" s="1"/>
  <c r="AW48" i="2" s="1"/>
  <c r="AW67" i="2"/>
  <c r="AW70" i="2"/>
  <c r="AW118" i="2"/>
  <c r="AW88" i="2"/>
  <c r="AW81" i="2"/>
  <c r="AW90" i="2" s="1"/>
  <c r="AW229" i="1"/>
  <c r="AW219" i="2"/>
  <c r="AW208" i="2"/>
  <c r="AW209" i="1"/>
  <c r="AW195" i="2"/>
  <c r="AW31" i="2"/>
  <c r="AW179" i="1"/>
  <c r="AW25" i="2"/>
  <c r="AW160" i="2"/>
  <c r="AW150" i="2"/>
  <c r="AW134" i="2"/>
  <c r="AW146" i="1"/>
  <c r="AW134" i="1"/>
  <c r="AX191" i="1" l="1"/>
  <c r="AX194" i="1"/>
  <c r="AY61" i="2"/>
  <c r="AY50" i="2"/>
  <c r="AX198" i="1"/>
  <c r="AY192" i="2"/>
  <c r="AX43" i="1"/>
  <c r="AX46" i="1"/>
  <c r="AW210" i="2"/>
  <c r="AW214" i="2" s="1"/>
  <c r="AX153" i="2"/>
  <c r="AX169" i="2" s="1"/>
  <c r="AX179" i="2" s="1"/>
  <c r="AX181" i="2" s="1"/>
  <c r="AX183" i="2" s="1"/>
  <c r="AX189" i="2" s="1"/>
  <c r="AX191" i="2" s="1"/>
  <c r="AX224" i="2"/>
  <c r="AX233" i="2" s="1"/>
  <c r="AW174" i="2"/>
  <c r="AW36" i="1"/>
  <c r="AW238" i="1"/>
  <c r="AW174" i="1"/>
  <c r="AW219" i="1"/>
  <c r="AW153" i="2"/>
  <c r="AW169" i="2" s="1"/>
  <c r="AW179" i="2" s="1"/>
  <c r="AW181" i="2" s="1"/>
  <c r="AW183" i="2" s="1"/>
  <c r="AW189" i="2" s="1"/>
  <c r="AW191" i="2" s="1"/>
  <c r="AW224" i="2"/>
  <c r="AW233" i="2" s="1"/>
  <c r="AW168" i="2"/>
  <c r="AX174" i="2"/>
  <c r="AW220" i="2"/>
  <c r="AX220" i="2"/>
  <c r="AW231" i="2"/>
  <c r="AX231" i="2"/>
  <c r="AX168" i="2"/>
  <c r="AW127" i="2"/>
  <c r="AW71" i="2"/>
  <c r="AW43" i="2"/>
  <c r="AU32" i="2"/>
  <c r="AT32" i="2"/>
  <c r="AU28" i="2"/>
  <c r="AT28" i="2"/>
  <c r="AY193" i="2" l="1"/>
  <c r="AY204" i="2"/>
  <c r="AX48" i="1"/>
  <c r="AX196" i="1"/>
  <c r="AW38" i="1"/>
  <c r="AW49" i="1"/>
  <c r="AW184" i="1"/>
  <c r="AX186" i="2"/>
  <c r="AW186" i="2"/>
  <c r="AU77" i="1"/>
  <c r="AU25" i="1"/>
  <c r="AU112" i="2"/>
  <c r="AU114" i="2"/>
  <c r="AU115" i="2"/>
  <c r="AU116" i="2"/>
  <c r="AU119" i="2"/>
  <c r="AU120" i="2"/>
  <c r="AU121" i="2"/>
  <c r="AU122" i="2"/>
  <c r="AU123" i="2"/>
  <c r="AU124" i="2"/>
  <c r="AU126" i="2"/>
  <c r="AU128" i="2"/>
  <c r="AU76" i="2"/>
  <c r="AU78" i="2"/>
  <c r="AU79" i="2"/>
  <c r="AU80" i="2"/>
  <c r="AU82" i="2"/>
  <c r="AU83" i="2"/>
  <c r="AU84" i="2"/>
  <c r="AU85" i="2"/>
  <c r="AU86" i="2"/>
  <c r="AU89" i="2"/>
  <c r="AU91" i="2"/>
  <c r="AU65" i="2"/>
  <c r="AU66" i="2"/>
  <c r="AU68" i="2"/>
  <c r="AU69" i="2"/>
  <c r="AU47" i="2"/>
  <c r="AU52" i="2"/>
  <c r="AU53" i="2"/>
  <c r="AU55" i="2"/>
  <c r="AU56" i="2"/>
  <c r="AU57" i="2"/>
  <c r="AU58" i="2"/>
  <c r="AU7" i="2"/>
  <c r="AU8" i="2"/>
  <c r="AU9" i="2"/>
  <c r="AU11" i="2"/>
  <c r="AU12" i="2"/>
  <c r="AU16" i="2"/>
  <c r="AU17" i="2"/>
  <c r="AU19" i="2"/>
  <c r="AU20" i="2"/>
  <c r="AU27" i="2"/>
  <c r="AU29" i="2"/>
  <c r="AU33" i="2"/>
  <c r="AU37" i="2"/>
  <c r="AU42" i="2"/>
  <c r="AX49" i="2" l="1"/>
  <c r="AW49" i="2"/>
  <c r="AW197" i="1"/>
  <c r="AW50" i="1"/>
  <c r="AW40" i="1"/>
  <c r="AW186" i="1"/>
  <c r="AU67" i="2"/>
  <c r="AU31" i="2"/>
  <c r="AU77" i="2"/>
  <c r="AU10" i="2"/>
  <c r="AU26" i="2" s="1"/>
  <c r="AU36" i="2" s="1"/>
  <c r="AU38" i="2" s="1"/>
  <c r="AU40" i="2" s="1"/>
  <c r="AU25" i="2"/>
  <c r="AU113" i="2"/>
  <c r="AU118" i="2"/>
  <c r="AU70" i="2"/>
  <c r="AU81" i="2"/>
  <c r="AU90" i="2" s="1"/>
  <c r="AW43" i="1" l="1"/>
  <c r="AW46" i="1"/>
  <c r="AW61" i="2"/>
  <c r="AW50" i="2"/>
  <c r="AX192" i="2"/>
  <c r="AW192" i="2"/>
  <c r="AW198" i="1"/>
  <c r="AW188" i="1"/>
  <c r="AX61" i="2"/>
  <c r="AX50" i="2"/>
  <c r="AU71" i="2"/>
  <c r="AU127" i="2"/>
  <c r="AU43" i="2"/>
  <c r="AU46" i="2"/>
  <c r="AU48" i="2" s="1"/>
  <c r="AU239" i="1"/>
  <c r="AU237" i="1"/>
  <c r="AU234" i="1"/>
  <c r="AU233" i="1"/>
  <c r="AU232" i="1"/>
  <c r="AU231" i="1"/>
  <c r="AU230" i="1"/>
  <c r="AU228" i="1"/>
  <c r="AU227" i="1"/>
  <c r="AU226" i="1"/>
  <c r="AU224" i="1"/>
  <c r="AU223" i="1"/>
  <c r="AU217" i="1"/>
  <c r="AU216" i="1"/>
  <c r="AU214" i="1"/>
  <c r="AU213" i="1"/>
  <c r="AU212" i="1"/>
  <c r="AU208" i="1"/>
  <c r="AU206" i="1"/>
  <c r="AU205" i="1"/>
  <c r="AU204" i="1"/>
  <c r="AU203" i="1"/>
  <c r="AU201" i="1"/>
  <c r="AU200" i="1"/>
  <c r="AU195" i="1"/>
  <c r="AU190" i="1"/>
  <c r="AU185" i="1"/>
  <c r="AU181" i="1"/>
  <c r="AU180" i="1"/>
  <c r="AU178" i="1"/>
  <c r="AU177" i="1"/>
  <c r="AU176" i="1"/>
  <c r="AU175" i="1"/>
  <c r="AU168" i="1"/>
  <c r="AU167" i="1"/>
  <c r="AU166" i="1"/>
  <c r="AU165" i="1"/>
  <c r="AU164" i="1"/>
  <c r="AU163" i="1"/>
  <c r="AU160" i="1"/>
  <c r="AU159" i="1"/>
  <c r="AU157" i="1"/>
  <c r="AU156" i="1"/>
  <c r="AU155" i="1"/>
  <c r="AW48" i="1" l="1"/>
  <c r="AX204" i="2"/>
  <c r="AX193" i="2"/>
  <c r="AW193" i="2"/>
  <c r="AW204" i="2"/>
  <c r="AW194" i="1"/>
  <c r="AW191" i="1"/>
  <c r="AU208" i="2"/>
  <c r="AU209" i="2"/>
  <c r="AU212" i="2"/>
  <c r="AU158" i="1"/>
  <c r="AU218" i="1"/>
  <c r="AU211" i="2"/>
  <c r="AU225" i="1"/>
  <c r="AU229" i="1"/>
  <c r="AU215" i="1"/>
  <c r="AU209" i="1"/>
  <c r="AU179" i="1"/>
  <c r="AU173" i="1"/>
  <c r="AU118" i="1"/>
  <c r="AU113" i="1"/>
  <c r="AU88" i="1"/>
  <c r="AU81" i="1"/>
  <c r="AU70" i="1"/>
  <c r="AU67" i="1"/>
  <c r="AU61" i="1"/>
  <c r="AU31" i="1"/>
  <c r="AU10" i="1"/>
  <c r="AW196" i="1" l="1"/>
  <c r="AU210" i="2"/>
  <c r="AU213" i="2"/>
  <c r="AU90" i="1"/>
  <c r="AU26" i="1"/>
  <c r="AU219" i="1"/>
  <c r="AU238" i="1"/>
  <c r="AU174" i="1"/>
  <c r="AU71" i="1"/>
  <c r="AU127" i="1"/>
  <c r="AU236" i="1"/>
  <c r="AU6" i="2"/>
  <c r="AU64" i="2"/>
  <c r="AU75" i="2"/>
  <c r="AU97" i="2"/>
  <c r="AU98" i="2"/>
  <c r="AU99" i="2"/>
  <c r="AU100" i="2"/>
  <c r="AU101" i="2"/>
  <c r="AU102" i="2"/>
  <c r="AU103" i="2"/>
  <c r="AU104" i="2"/>
  <c r="AU105" i="2"/>
  <c r="AU106" i="2"/>
  <c r="AU107" i="2"/>
  <c r="AU111" i="2"/>
  <c r="AU134" i="2"/>
  <c r="AU149" i="2"/>
  <c r="AU207" i="2"/>
  <c r="AU218" i="2"/>
  <c r="AU6" i="1"/>
  <c r="AU64" i="1"/>
  <c r="AU75" i="1"/>
  <c r="AU96" i="1"/>
  <c r="AU111" i="1"/>
  <c r="AU134" i="1"/>
  <c r="AU146" i="1"/>
  <c r="AU154" i="1"/>
  <c r="AU214" i="2" l="1"/>
  <c r="AU184" i="1"/>
  <c r="AU36" i="1"/>
  <c r="AT218" i="2"/>
  <c r="AT76" i="2"/>
  <c r="AT78" i="2"/>
  <c r="AT79" i="2"/>
  <c r="AT80" i="2"/>
  <c r="AT82" i="2"/>
  <c r="AT83" i="2"/>
  <c r="AT84" i="2"/>
  <c r="AT85" i="2"/>
  <c r="AT86" i="2"/>
  <c r="AT89" i="2"/>
  <c r="AT91" i="2"/>
  <c r="AT65" i="2"/>
  <c r="AT66" i="2"/>
  <c r="AT68" i="2"/>
  <c r="AT69" i="2"/>
  <c r="AT47" i="2"/>
  <c r="AT52" i="2"/>
  <c r="AT53" i="2"/>
  <c r="AT55" i="2"/>
  <c r="AT56" i="2"/>
  <c r="AT57" i="2"/>
  <c r="AT58" i="2"/>
  <c r="AT60" i="2"/>
  <c r="AT7" i="2"/>
  <c r="AT8" i="2"/>
  <c r="AT9" i="2"/>
  <c r="AT11" i="2"/>
  <c r="AT12" i="2"/>
  <c r="AT16" i="2"/>
  <c r="AT17" i="2"/>
  <c r="AT18" i="2"/>
  <c r="AT20" i="2"/>
  <c r="AT27" i="2"/>
  <c r="AT30" i="2"/>
  <c r="AT33" i="2"/>
  <c r="AT37" i="2"/>
  <c r="AT42" i="2"/>
  <c r="AT164" i="1"/>
  <c r="AU159" i="2" s="1"/>
  <c r="AT232" i="1"/>
  <c r="AU227" i="2" s="1"/>
  <c r="AU49" i="1" l="1"/>
  <c r="AU38" i="1"/>
  <c r="AU186" i="1"/>
  <c r="AT67" i="2"/>
  <c r="AT70" i="2"/>
  <c r="AT31" i="2"/>
  <c r="AT10" i="2"/>
  <c r="AT26" i="2" s="1"/>
  <c r="AT36" i="2" s="1"/>
  <c r="AT38" i="2" s="1"/>
  <c r="AT40" i="2" s="1"/>
  <c r="AT46" i="2" s="1"/>
  <c r="AT48" i="2" s="1"/>
  <c r="AT81" i="2"/>
  <c r="AT90" i="2" s="1"/>
  <c r="AT25" i="2"/>
  <c r="AT77" i="2"/>
  <c r="AU40" i="1" l="1"/>
  <c r="AU188" i="1"/>
  <c r="AU197" i="1"/>
  <c r="AU50" i="1"/>
  <c r="AU73" i="1"/>
  <c r="AT71" i="2"/>
  <c r="AT43" i="2"/>
  <c r="AT224" i="1"/>
  <c r="AU219" i="2" s="1"/>
  <c r="AT226" i="1"/>
  <c r="AU221" i="2" s="1"/>
  <c r="AT227" i="1"/>
  <c r="AU222" i="2" s="1"/>
  <c r="AT228" i="1"/>
  <c r="AU223" i="2" s="1"/>
  <c r="AT230" i="1"/>
  <c r="AU225" i="2" s="1"/>
  <c r="AT231" i="1"/>
  <c r="AU226" i="2" s="1"/>
  <c r="AT233" i="1"/>
  <c r="AU228" i="2" s="1"/>
  <c r="AT234" i="1"/>
  <c r="AU229" i="2" s="1"/>
  <c r="AT237" i="1"/>
  <c r="AU232" i="2" s="1"/>
  <c r="AT239" i="1"/>
  <c r="AU234" i="2" s="1"/>
  <c r="AT213" i="1"/>
  <c r="AT208" i="2" s="1"/>
  <c r="AT214" i="1"/>
  <c r="AT216" i="1"/>
  <c r="AT211" i="2" s="1"/>
  <c r="AT217" i="1"/>
  <c r="AT212" i="2" s="1"/>
  <c r="AT155" i="1"/>
  <c r="AU150" i="2" s="1"/>
  <c r="AT156" i="1"/>
  <c r="AU151" i="2" s="1"/>
  <c r="AT157" i="1"/>
  <c r="AU152" i="2" s="1"/>
  <c r="AT159" i="1"/>
  <c r="AU154" i="2" s="1"/>
  <c r="AT160" i="1"/>
  <c r="AU155" i="2" s="1"/>
  <c r="AT163" i="1"/>
  <c r="AT165" i="1"/>
  <c r="AU160" i="2" s="1"/>
  <c r="AT166" i="1"/>
  <c r="AT167" i="1"/>
  <c r="AT168" i="1"/>
  <c r="AU163" i="2" s="1"/>
  <c r="AT175" i="1"/>
  <c r="AU170" i="2" s="1"/>
  <c r="AT176" i="1"/>
  <c r="AU171" i="2" s="1"/>
  <c r="AT177" i="1"/>
  <c r="AT178" i="1"/>
  <c r="AT180" i="1"/>
  <c r="AU175" i="2" s="1"/>
  <c r="AT181" i="1"/>
  <c r="AU176" i="2" s="1"/>
  <c r="AT185" i="1"/>
  <c r="AU180" i="2" s="1"/>
  <c r="AT190" i="1"/>
  <c r="AU185" i="2" s="1"/>
  <c r="AT195" i="1"/>
  <c r="AU190" i="2" s="1"/>
  <c r="AT200" i="1"/>
  <c r="AU195" i="2" s="1"/>
  <c r="AT201" i="1"/>
  <c r="AU196" i="2" s="1"/>
  <c r="AT203" i="1"/>
  <c r="AU198" i="2" s="1"/>
  <c r="AT204" i="1"/>
  <c r="AU199" i="2" s="1"/>
  <c r="AT205" i="1"/>
  <c r="AU200" i="2" s="1"/>
  <c r="AT206" i="1"/>
  <c r="AU201" i="2" s="1"/>
  <c r="AT208" i="1"/>
  <c r="AU203" i="2" s="1"/>
  <c r="AT88" i="1"/>
  <c r="AU88" i="2" s="1"/>
  <c r="AT81" i="1"/>
  <c r="AT90" i="1" s="1"/>
  <c r="AT77" i="1"/>
  <c r="AT70" i="1"/>
  <c r="AT67" i="1"/>
  <c r="AT61" i="1"/>
  <c r="AT31" i="1"/>
  <c r="AT25" i="1"/>
  <c r="AT10" i="1"/>
  <c r="AT26" i="1" s="1"/>
  <c r="AT36" i="1" s="1"/>
  <c r="AU194" i="1" l="1"/>
  <c r="AU191" i="1"/>
  <c r="AU73" i="2"/>
  <c r="AU221" i="1"/>
  <c r="AU198" i="1"/>
  <c r="AU46" i="1"/>
  <c r="AU43" i="1"/>
  <c r="AT229" i="1"/>
  <c r="AT238" i="1" s="1"/>
  <c r="AT179" i="1"/>
  <c r="AT158" i="1"/>
  <c r="AT174" i="1" s="1"/>
  <c r="AT184" i="1" s="1"/>
  <c r="AT186" i="1" s="1"/>
  <c r="AT188" i="1" s="1"/>
  <c r="AT191" i="1" s="1"/>
  <c r="AU172" i="2"/>
  <c r="AU173" i="2"/>
  <c r="AU153" i="2"/>
  <c r="AU169" i="2" s="1"/>
  <c r="AU179" i="2" s="1"/>
  <c r="AU181" i="2" s="1"/>
  <c r="AU183" i="2" s="1"/>
  <c r="AU224" i="2"/>
  <c r="AU233" i="2" s="1"/>
  <c r="AT71" i="1"/>
  <c r="AU161" i="2"/>
  <c r="AU162" i="2"/>
  <c r="AT218" i="1"/>
  <c r="AT213" i="2"/>
  <c r="AT215" i="1"/>
  <c r="AT209" i="2"/>
  <c r="AT210" i="2" s="1"/>
  <c r="AT236" i="1"/>
  <c r="AU231" i="2" s="1"/>
  <c r="AT225" i="1"/>
  <c r="AU220" i="2" s="1"/>
  <c r="AT209" i="1"/>
  <c r="AT173" i="1"/>
  <c r="AT49" i="1"/>
  <c r="AT38" i="1"/>
  <c r="AT40" i="1" s="1"/>
  <c r="AT46" i="1" s="1"/>
  <c r="AT48" i="1" s="1"/>
  <c r="AT112" i="2"/>
  <c r="AT114" i="2"/>
  <c r="AT115" i="2"/>
  <c r="AT116" i="2"/>
  <c r="AT119" i="2"/>
  <c r="AT120" i="2"/>
  <c r="AT121" i="2"/>
  <c r="AT122" i="2"/>
  <c r="AT123" i="2"/>
  <c r="AT124" i="2"/>
  <c r="AT126" i="2"/>
  <c r="AT128" i="2"/>
  <c r="AT97" i="2"/>
  <c r="AT98" i="2"/>
  <c r="AT99" i="2"/>
  <c r="AT100" i="2"/>
  <c r="AT101" i="2"/>
  <c r="AT102" i="2"/>
  <c r="AT103" i="2"/>
  <c r="AT104" i="2"/>
  <c r="AT105" i="2"/>
  <c r="AT106" i="2"/>
  <c r="AT107" i="2"/>
  <c r="AU216" i="2" l="1"/>
  <c r="AU48" i="1"/>
  <c r="AU196" i="1"/>
  <c r="AU49" i="2"/>
  <c r="AU61" i="2" s="1"/>
  <c r="AU60" i="2" s="1"/>
  <c r="AY73" i="1"/>
  <c r="AT219" i="1"/>
  <c r="AU174" i="2"/>
  <c r="AT214" i="2"/>
  <c r="AU168" i="2"/>
  <c r="AU186" i="2"/>
  <c r="AU189" i="2"/>
  <c r="AU191" i="2" s="1"/>
  <c r="AT194" i="1"/>
  <c r="AT196" i="1" s="1"/>
  <c r="AT118" i="2"/>
  <c r="AT113" i="2"/>
  <c r="AT43" i="1"/>
  <c r="AT50" i="1"/>
  <c r="AT197" i="1"/>
  <c r="AT118" i="1"/>
  <c r="AT113" i="1"/>
  <c r="AY73" i="2" l="1"/>
  <c r="AU50" i="2"/>
  <c r="AU192" i="2"/>
  <c r="AU193" i="2" s="1"/>
  <c r="AY221" i="1"/>
  <c r="AT127" i="1"/>
  <c r="AT127" i="2"/>
  <c r="AT198" i="1"/>
  <c r="AT6" i="1"/>
  <c r="AT64" i="1"/>
  <c r="AT75" i="1"/>
  <c r="AT96" i="1"/>
  <c r="AT111" i="1"/>
  <c r="AT134" i="1"/>
  <c r="AT146" i="1"/>
  <c r="AT154" i="1"/>
  <c r="AT212" i="1"/>
  <c r="AT223" i="1"/>
  <c r="AT6" i="2"/>
  <c r="AT64" i="2"/>
  <c r="AT75" i="2"/>
  <c r="AT111" i="2"/>
  <c r="AT134" i="2"/>
  <c r="AT149" i="2"/>
  <c r="AT207" i="2"/>
  <c r="AY216" i="2" l="1"/>
  <c r="AU204" i="2"/>
  <c r="AM12" i="1"/>
  <c r="AM11" i="1"/>
  <c r="AR32" i="1"/>
  <c r="AR28" i="1"/>
  <c r="AM32" i="1"/>
  <c r="AM28" i="1"/>
  <c r="AS218" i="2" l="1"/>
  <c r="AS207" i="2"/>
  <c r="AS149" i="2"/>
  <c r="AS91" i="2"/>
  <c r="AS89" i="2"/>
  <c r="AS86" i="2"/>
  <c r="AS85" i="2"/>
  <c r="AS84" i="2"/>
  <c r="AS83" i="2"/>
  <c r="AS82" i="2"/>
  <c r="AS80" i="2"/>
  <c r="AS79" i="2"/>
  <c r="AS78" i="2"/>
  <c r="AS76" i="2"/>
  <c r="AS75" i="2"/>
  <c r="AS69" i="2"/>
  <c r="AS68" i="2"/>
  <c r="AS66" i="2"/>
  <c r="AS65" i="2"/>
  <c r="AS64" i="2"/>
  <c r="AS60" i="2"/>
  <c r="AS58" i="2"/>
  <c r="AS57" i="2"/>
  <c r="AS56" i="2"/>
  <c r="AS55" i="2"/>
  <c r="AS53" i="2"/>
  <c r="AS52" i="2"/>
  <c r="AS47" i="2"/>
  <c r="AS16" i="2"/>
  <c r="AS6" i="2"/>
  <c r="AS42" i="2"/>
  <c r="AS37" i="2"/>
  <c r="AS33" i="2"/>
  <c r="AS29" i="2"/>
  <c r="AS27" i="2"/>
  <c r="AS20" i="2"/>
  <c r="AS19" i="2"/>
  <c r="AS17" i="2"/>
  <c r="AS12" i="2"/>
  <c r="AS11" i="2"/>
  <c r="AS9" i="2"/>
  <c r="AS8" i="2"/>
  <c r="AS7" i="2"/>
  <c r="AS223" i="1"/>
  <c r="AS212" i="1"/>
  <c r="AS70" i="2" l="1"/>
  <c r="AS77" i="2"/>
  <c r="AS67" i="2"/>
  <c r="AS10" i="2"/>
  <c r="AS26" i="2" s="1"/>
  <c r="AS25" i="2"/>
  <c r="AS81" i="2"/>
  <c r="AS90" i="2" s="1"/>
  <c r="AS75" i="1"/>
  <c r="AS64" i="1"/>
  <c r="AS164" i="1"/>
  <c r="AS6" i="1"/>
  <c r="AS224" i="1"/>
  <c r="AT219" i="2" s="1"/>
  <c r="AS226" i="1"/>
  <c r="AT221" i="2" s="1"/>
  <c r="AS227" i="1"/>
  <c r="AT222" i="2" s="1"/>
  <c r="AS228" i="1"/>
  <c r="AT223" i="2" s="1"/>
  <c r="AS230" i="1"/>
  <c r="AT225" i="2" s="1"/>
  <c r="AS231" i="1"/>
  <c r="AT226" i="2" s="1"/>
  <c r="AS232" i="1"/>
  <c r="AT227" i="2" s="1"/>
  <c r="AS233" i="1"/>
  <c r="AT228" i="2" s="1"/>
  <c r="AS234" i="1"/>
  <c r="AT229" i="2" s="1"/>
  <c r="AS237" i="1"/>
  <c r="AT232" i="2" s="1"/>
  <c r="AS239" i="1"/>
  <c r="AT234" i="2" s="1"/>
  <c r="AS213" i="1"/>
  <c r="AS208" i="2" s="1"/>
  <c r="AS214" i="1"/>
  <c r="AS209" i="2" s="1"/>
  <c r="AS216" i="1"/>
  <c r="AS211" i="2" s="1"/>
  <c r="AS217" i="1"/>
  <c r="AS212" i="2" s="1"/>
  <c r="AS195" i="1"/>
  <c r="AT190" i="2" s="1"/>
  <c r="AS200" i="1"/>
  <c r="AT195" i="2" s="1"/>
  <c r="AS201" i="1"/>
  <c r="AT196" i="2" s="1"/>
  <c r="AS203" i="1"/>
  <c r="AT198" i="2" s="1"/>
  <c r="AS204" i="1"/>
  <c r="AT199" i="2" s="1"/>
  <c r="AS205" i="1"/>
  <c r="AT200" i="2" s="1"/>
  <c r="AS206" i="1"/>
  <c r="AT201" i="2" s="1"/>
  <c r="AS208" i="1"/>
  <c r="AT203" i="2" s="1"/>
  <c r="AS154" i="1"/>
  <c r="AS155" i="1"/>
  <c r="AT150" i="2" s="1"/>
  <c r="AS156" i="1"/>
  <c r="AT151" i="2" s="1"/>
  <c r="AS157" i="1"/>
  <c r="AT152" i="2" s="1"/>
  <c r="AS159" i="1"/>
  <c r="AT154" i="2" s="1"/>
  <c r="AS160" i="1"/>
  <c r="AT155" i="2" s="1"/>
  <c r="AS163" i="1"/>
  <c r="AS165" i="1"/>
  <c r="AT160" i="2" s="1"/>
  <c r="AS166" i="1"/>
  <c r="AS167" i="1"/>
  <c r="AS168" i="1"/>
  <c r="AT163" i="2" s="1"/>
  <c r="AS175" i="1"/>
  <c r="AT170" i="2" s="1"/>
  <c r="AS176" i="1"/>
  <c r="AT171" i="2" s="1"/>
  <c r="AS177" i="1"/>
  <c r="AS178" i="1"/>
  <c r="AS180" i="1"/>
  <c r="AT175" i="2" s="1"/>
  <c r="AS181" i="1"/>
  <c r="AT176" i="2" s="1"/>
  <c r="AS185" i="1"/>
  <c r="AT180" i="2" s="1"/>
  <c r="AS190" i="1"/>
  <c r="AT185" i="2" s="1"/>
  <c r="AS88" i="1"/>
  <c r="AT88" i="2" s="1"/>
  <c r="AS81" i="1"/>
  <c r="AS90" i="1" s="1"/>
  <c r="AS77" i="1"/>
  <c r="AS70" i="1"/>
  <c r="AS67" i="1"/>
  <c r="AS61" i="1"/>
  <c r="AS31" i="1"/>
  <c r="AS25" i="1"/>
  <c r="AS10" i="1"/>
  <c r="AS26" i="1" s="1"/>
  <c r="AS36" i="1" s="1"/>
  <c r="AS49" i="1" s="1"/>
  <c r="AX73" i="1" s="1"/>
  <c r="AT49" i="2" l="1"/>
  <c r="AT61" i="2" s="1"/>
  <c r="AX73" i="2"/>
  <c r="AS71" i="1"/>
  <c r="AS158" i="1"/>
  <c r="AS174" i="1" s="1"/>
  <c r="AS184" i="1" s="1"/>
  <c r="AS186" i="1" s="1"/>
  <c r="AS188" i="1" s="1"/>
  <c r="AS191" i="1" s="1"/>
  <c r="AS218" i="1"/>
  <c r="AS159" i="2"/>
  <c r="AT159" i="2"/>
  <c r="AT161" i="2"/>
  <c r="AT162" i="2"/>
  <c r="AT173" i="2"/>
  <c r="AT172" i="2"/>
  <c r="AT153" i="2"/>
  <c r="AT224" i="2"/>
  <c r="AT233" i="2" s="1"/>
  <c r="AS71" i="2"/>
  <c r="AS229" i="1"/>
  <c r="AS238" i="1" s="1"/>
  <c r="AS213" i="2"/>
  <c r="AS225" i="1"/>
  <c r="AT220" i="2" s="1"/>
  <c r="AS236" i="1"/>
  <c r="AT231" i="2" s="1"/>
  <c r="AS173" i="1"/>
  <c r="AS210" i="2"/>
  <c r="AS215" i="1"/>
  <c r="AS219" i="1" s="1"/>
  <c r="AS209" i="1"/>
  <c r="AS179" i="1"/>
  <c r="AS38" i="1"/>
  <c r="AS40" i="1" s="1"/>
  <c r="AS128" i="2"/>
  <c r="AS126" i="2"/>
  <c r="AS124" i="2"/>
  <c r="AS123" i="2"/>
  <c r="AS122" i="2"/>
  <c r="AS121" i="2"/>
  <c r="AS120" i="2"/>
  <c r="AS119" i="2"/>
  <c r="AS116" i="2"/>
  <c r="AS115" i="2"/>
  <c r="AS114" i="2"/>
  <c r="AS112" i="2"/>
  <c r="AS107" i="2"/>
  <c r="AS106" i="2"/>
  <c r="AS105" i="2"/>
  <c r="AS104" i="2"/>
  <c r="AS103" i="2"/>
  <c r="AS102" i="2"/>
  <c r="AS101" i="2"/>
  <c r="AS100" i="2"/>
  <c r="AS99" i="2"/>
  <c r="AS98" i="2"/>
  <c r="AS97" i="2"/>
  <c r="AS118" i="1"/>
  <c r="AS113" i="1"/>
  <c r="AT50" i="2" l="1"/>
  <c r="AT168" i="2"/>
  <c r="AT174" i="2"/>
  <c r="AT169" i="2"/>
  <c r="AT179" i="2" s="1"/>
  <c r="AT181" i="2" s="1"/>
  <c r="AT183" i="2" s="1"/>
  <c r="AT186" i="2" s="1"/>
  <c r="AS194" i="1"/>
  <c r="AS196" i="1" s="1"/>
  <c r="AS113" i="2"/>
  <c r="AS214" i="2"/>
  <c r="AS118" i="2"/>
  <c r="AS46" i="1"/>
  <c r="AS48" i="1" s="1"/>
  <c r="AS43" i="1"/>
  <c r="AS50" i="1"/>
  <c r="AS197" i="1"/>
  <c r="AS127" i="1"/>
  <c r="AS111" i="1"/>
  <c r="AS96" i="1"/>
  <c r="AS111" i="2"/>
  <c r="AT192" i="2" l="1"/>
  <c r="AT204" i="2" s="1"/>
  <c r="AX221" i="1"/>
  <c r="AT189" i="2"/>
  <c r="AT191" i="2" s="1"/>
  <c r="AS127" i="2"/>
  <c r="AS198" i="1"/>
  <c r="AS134" i="1"/>
  <c r="AS146" i="1"/>
  <c r="AS134" i="2"/>
  <c r="AX216" i="2" l="1"/>
  <c r="AT193" i="2"/>
  <c r="AR218" i="2"/>
  <c r="AR207" i="2"/>
  <c r="AM149" i="2"/>
  <c r="AN149" i="2"/>
  <c r="AR149" i="2"/>
  <c r="AR128" i="2"/>
  <c r="AR126" i="2"/>
  <c r="AR124" i="2"/>
  <c r="AR123" i="2"/>
  <c r="AR122" i="2"/>
  <c r="AR121" i="2"/>
  <c r="AR120" i="2"/>
  <c r="AR119" i="2"/>
  <c r="AR116" i="2"/>
  <c r="AR115" i="2"/>
  <c r="AR114" i="2"/>
  <c r="AR112" i="2"/>
  <c r="AM128" i="2"/>
  <c r="AM126" i="2"/>
  <c r="AM124" i="2"/>
  <c r="AM123" i="2"/>
  <c r="AM122" i="2"/>
  <c r="AM121" i="2"/>
  <c r="AM120" i="2"/>
  <c r="AM119" i="2"/>
  <c r="AM116" i="2"/>
  <c r="AM115" i="2"/>
  <c r="AM114" i="2"/>
  <c r="AM112" i="2"/>
  <c r="AR91" i="2"/>
  <c r="AR89" i="2"/>
  <c r="AR86" i="2"/>
  <c r="AR85" i="2"/>
  <c r="AR84" i="2"/>
  <c r="AR83" i="2"/>
  <c r="AR82" i="2"/>
  <c r="AR80" i="2"/>
  <c r="AR79" i="2"/>
  <c r="AR78" i="2"/>
  <c r="AR76" i="2"/>
  <c r="AR75" i="2"/>
  <c r="AR69" i="2"/>
  <c r="AR68" i="2"/>
  <c r="AR66" i="2"/>
  <c r="AR65" i="2"/>
  <c r="AR64" i="2"/>
  <c r="AR60" i="2"/>
  <c r="AR58" i="2"/>
  <c r="AR57" i="2"/>
  <c r="AR56" i="2"/>
  <c r="AR55" i="2"/>
  <c r="AR53" i="2"/>
  <c r="AR52" i="2"/>
  <c r="AR47" i="2"/>
  <c r="AR42" i="2"/>
  <c r="AR37" i="2"/>
  <c r="AR33" i="2"/>
  <c r="AR32" i="2"/>
  <c r="AR30" i="2"/>
  <c r="AR27" i="2"/>
  <c r="AR20" i="2"/>
  <c r="AR18" i="2"/>
  <c r="AR17" i="2"/>
  <c r="AR12" i="2"/>
  <c r="AR11" i="2"/>
  <c r="AR9" i="2"/>
  <c r="AR8" i="2"/>
  <c r="AR7" i="2"/>
  <c r="AR6" i="2"/>
  <c r="AR239" i="1"/>
  <c r="AR237" i="1"/>
  <c r="AR234" i="1"/>
  <c r="AS229" i="2" s="1"/>
  <c r="AR233" i="1"/>
  <c r="AS228" i="2" s="1"/>
  <c r="AR232" i="1"/>
  <c r="AS227" i="2" s="1"/>
  <c r="AR231" i="1"/>
  <c r="AS226" i="2" s="1"/>
  <c r="AR230" i="1"/>
  <c r="AR228" i="1"/>
  <c r="AR227" i="1"/>
  <c r="AR226" i="1"/>
  <c r="AS221" i="2" s="1"/>
  <c r="AR224" i="1"/>
  <c r="AS219" i="2" s="1"/>
  <c r="AR217" i="1"/>
  <c r="AR212" i="2" s="1"/>
  <c r="AR216" i="1"/>
  <c r="AR214" i="1"/>
  <c r="AR209" i="2" s="1"/>
  <c r="AR213" i="1"/>
  <c r="AR208" i="2" s="1"/>
  <c r="AR208" i="1"/>
  <c r="AS203" i="2" s="1"/>
  <c r="AR206" i="1"/>
  <c r="AS201" i="2" s="1"/>
  <c r="AR205" i="1"/>
  <c r="AS200" i="2" s="1"/>
  <c r="AR204" i="1"/>
  <c r="AR203" i="1"/>
  <c r="AR201" i="1"/>
  <c r="AR200" i="1"/>
  <c r="AS195" i="2" s="1"/>
  <c r="AR195" i="1"/>
  <c r="AR190" i="1"/>
  <c r="AR185" i="1"/>
  <c r="AS180" i="2" s="1"/>
  <c r="AR181" i="1"/>
  <c r="AS176" i="2" s="1"/>
  <c r="AR180" i="1"/>
  <c r="AS175" i="2" s="1"/>
  <c r="AR178" i="1"/>
  <c r="AR173" i="2" s="1"/>
  <c r="AR177" i="1"/>
  <c r="AR172" i="2" s="1"/>
  <c r="AR175" i="1"/>
  <c r="AR168" i="1"/>
  <c r="AR167" i="1"/>
  <c r="AR162" i="2" s="1"/>
  <c r="AR166" i="1"/>
  <c r="AR165" i="1"/>
  <c r="AR163" i="1"/>
  <c r="AR160" i="1"/>
  <c r="AS155" i="2" s="1"/>
  <c r="AR159" i="1"/>
  <c r="AS154" i="2" s="1"/>
  <c r="AR157" i="1"/>
  <c r="AS152" i="2" s="1"/>
  <c r="AR156" i="1"/>
  <c r="AS151" i="2" s="1"/>
  <c r="AR155" i="1"/>
  <c r="AR88" i="1"/>
  <c r="AR236" i="1" s="1"/>
  <c r="AR61" i="1"/>
  <c r="AK31" i="1"/>
  <c r="AM31" i="1"/>
  <c r="AR10" i="1"/>
  <c r="AR26" i="1" s="1"/>
  <c r="AM10" i="1"/>
  <c r="AR81" i="1"/>
  <c r="AR90" i="1" s="1"/>
  <c r="AR77" i="1"/>
  <c r="AR70" i="1"/>
  <c r="AR67" i="1"/>
  <c r="AR25" i="1"/>
  <c r="AR218" i="1" l="1"/>
  <c r="AR71" i="1"/>
  <c r="AR221" i="2"/>
  <c r="AR226" i="2"/>
  <c r="AR227" i="2"/>
  <c r="AR152" i="2"/>
  <c r="AR215" i="1"/>
  <c r="AR231" i="2"/>
  <c r="AS231" i="2"/>
  <c r="AR154" i="2"/>
  <c r="AR190" i="2"/>
  <c r="AS190" i="2"/>
  <c r="AR234" i="2"/>
  <c r="AS234" i="2"/>
  <c r="AR173" i="1"/>
  <c r="AS160" i="2"/>
  <c r="AR161" i="2"/>
  <c r="AS162" i="2"/>
  <c r="AS161" i="2"/>
  <c r="AR198" i="2"/>
  <c r="AS198" i="2"/>
  <c r="AR163" i="2"/>
  <c r="AS163" i="2"/>
  <c r="AR223" i="2"/>
  <c r="AS223" i="2"/>
  <c r="AR180" i="2"/>
  <c r="AR228" i="2"/>
  <c r="AR170" i="2"/>
  <c r="AS170" i="2"/>
  <c r="AR225" i="2"/>
  <c r="AS225" i="2"/>
  <c r="AR200" i="2"/>
  <c r="AR229" i="2"/>
  <c r="AR232" i="2"/>
  <c r="AS232" i="2"/>
  <c r="AR155" i="2"/>
  <c r="AR196" i="2"/>
  <c r="AS196" i="2"/>
  <c r="AR176" i="2"/>
  <c r="AR201" i="2"/>
  <c r="AR151" i="2"/>
  <c r="AR185" i="2"/>
  <c r="AS185" i="2"/>
  <c r="AR229" i="1"/>
  <c r="AR238" i="1" s="1"/>
  <c r="AS222" i="2"/>
  <c r="AR199" i="2"/>
  <c r="AS199" i="2"/>
  <c r="AR88" i="2"/>
  <c r="AS88" i="2"/>
  <c r="AS172" i="2"/>
  <c r="AS173" i="2"/>
  <c r="AR158" i="1"/>
  <c r="AR174" i="1" s="1"/>
  <c r="AS150" i="2"/>
  <c r="AS153" i="2" s="1"/>
  <c r="AR150" i="2"/>
  <c r="AR203" i="2"/>
  <c r="AR175" i="2"/>
  <c r="AR118" i="2"/>
  <c r="AR81" i="2"/>
  <c r="AR90" i="2" s="1"/>
  <c r="AR222" i="2"/>
  <c r="AR209" i="1"/>
  <c r="AR225" i="1"/>
  <c r="AR10" i="2"/>
  <c r="AR26" i="2" s="1"/>
  <c r="AM118" i="2"/>
  <c r="AR195" i="2"/>
  <c r="AR211" i="2"/>
  <c r="AR213" i="2" s="1"/>
  <c r="AR160" i="2"/>
  <c r="AR219" i="2"/>
  <c r="AR210" i="2"/>
  <c r="AR25" i="2"/>
  <c r="AR70" i="2"/>
  <c r="AR67" i="2"/>
  <c r="AR113" i="2"/>
  <c r="AM113" i="2"/>
  <c r="AR77" i="2"/>
  <c r="AR118" i="1"/>
  <c r="AR113" i="1"/>
  <c r="AR219" i="1" l="1"/>
  <c r="AR224" i="2"/>
  <c r="AR233" i="2" s="1"/>
  <c r="AS224" i="2"/>
  <c r="AS233" i="2" s="1"/>
  <c r="AR153" i="2"/>
  <c r="AR169" i="2" s="1"/>
  <c r="AS168" i="2"/>
  <c r="AR127" i="2"/>
  <c r="AR220" i="2"/>
  <c r="AS220" i="2"/>
  <c r="AR168" i="2"/>
  <c r="AS169" i="2"/>
  <c r="AM127" i="2"/>
  <c r="AR214" i="2"/>
  <c r="AR71" i="2"/>
  <c r="AA75" i="2"/>
  <c r="AF75" i="2"/>
  <c r="AM75" i="2"/>
  <c r="AN75" i="2"/>
  <c r="AM64" i="2"/>
  <c r="AM6" i="2"/>
  <c r="AR111" i="2"/>
  <c r="AR107" i="2"/>
  <c r="AR106" i="2"/>
  <c r="AR105" i="2"/>
  <c r="AR104" i="2"/>
  <c r="AR103" i="2"/>
  <c r="AR102" i="2"/>
  <c r="AR101" i="2"/>
  <c r="AR100" i="2"/>
  <c r="AR99" i="2"/>
  <c r="AR98" i="2"/>
  <c r="AR97" i="2"/>
  <c r="AR108" i="2" l="1"/>
  <c r="AS108" i="2"/>
  <c r="AT108" i="2"/>
  <c r="AU108" i="2"/>
  <c r="AR134" i="2"/>
  <c r="AR134" i="1" l="1"/>
  <c r="AR223" i="1"/>
  <c r="AR212" i="1"/>
  <c r="AR154" i="1"/>
  <c r="AR146" i="1"/>
  <c r="AR111" i="1"/>
  <c r="AR96" i="1"/>
  <c r="AR75" i="1"/>
  <c r="AR64" i="1"/>
  <c r="AR6" i="1"/>
  <c r="AP42" i="2" l="1"/>
  <c r="AP118" i="1"/>
  <c r="AP88" i="1" l="1"/>
  <c r="AP10" i="1" l="1"/>
  <c r="AP128" i="2"/>
  <c r="AP126" i="2"/>
  <c r="AP124" i="2"/>
  <c r="AP123" i="2"/>
  <c r="AP122" i="2"/>
  <c r="AP121" i="2"/>
  <c r="AP120" i="2"/>
  <c r="AP119" i="2"/>
  <c r="AP116" i="2"/>
  <c r="AP115" i="2"/>
  <c r="AP114" i="2"/>
  <c r="AP112" i="2"/>
  <c r="AP91" i="2"/>
  <c r="AP89" i="2"/>
  <c r="AP86" i="2"/>
  <c r="AP85" i="2"/>
  <c r="AP84" i="2"/>
  <c r="AP83" i="2"/>
  <c r="AP82" i="2"/>
  <c r="AP80" i="2"/>
  <c r="AP79" i="2"/>
  <c r="AP78" i="2"/>
  <c r="AP76" i="2"/>
  <c r="AP69" i="2"/>
  <c r="AP68" i="2"/>
  <c r="AP66" i="2"/>
  <c r="AP65" i="2"/>
  <c r="AP60" i="2"/>
  <c r="AP58" i="2"/>
  <c r="AP57" i="2"/>
  <c r="AP56" i="2"/>
  <c r="AP55" i="2"/>
  <c r="AP53" i="2"/>
  <c r="AP52" i="2"/>
  <c r="AP47" i="2"/>
  <c r="AP37" i="2"/>
  <c r="AP33" i="2"/>
  <c r="AP32" i="2"/>
  <c r="AP29" i="2"/>
  <c r="AP28" i="2"/>
  <c r="AP27" i="2"/>
  <c r="AP21" i="2"/>
  <c r="AP20" i="2"/>
  <c r="AP19" i="2"/>
  <c r="AP17" i="2"/>
  <c r="AP12" i="2"/>
  <c r="AP11" i="2"/>
  <c r="AP9" i="2"/>
  <c r="AP8" i="2"/>
  <c r="AP7" i="2"/>
  <c r="AP239" i="1"/>
  <c r="AP237" i="1"/>
  <c r="AP236" i="1"/>
  <c r="AP234" i="1"/>
  <c r="AP233" i="1"/>
  <c r="AP232" i="1"/>
  <c r="AP231" i="1"/>
  <c r="AP230" i="1"/>
  <c r="AP228" i="1"/>
  <c r="AP227" i="1"/>
  <c r="AP226" i="1"/>
  <c r="AP224" i="1"/>
  <c r="AP217" i="1"/>
  <c r="AP212" i="2" s="1"/>
  <c r="AP216" i="1"/>
  <c r="AP214" i="1"/>
  <c r="AP209" i="2" s="1"/>
  <c r="AP213" i="1"/>
  <c r="AP208" i="1"/>
  <c r="AP206" i="1"/>
  <c r="AP205" i="1"/>
  <c r="AP204" i="1"/>
  <c r="AP203" i="1"/>
  <c r="AP201" i="1"/>
  <c r="AP200" i="1"/>
  <c r="AP195" i="1"/>
  <c r="AP190" i="1"/>
  <c r="AP185" i="1"/>
  <c r="AP181" i="1"/>
  <c r="AP180" i="1"/>
  <c r="AP178" i="1"/>
  <c r="AP177" i="1"/>
  <c r="AP176" i="1"/>
  <c r="AP175" i="1"/>
  <c r="AP168" i="1"/>
  <c r="AP167" i="1"/>
  <c r="AP166" i="1"/>
  <c r="AP165" i="1"/>
  <c r="AP163" i="1"/>
  <c r="AP160" i="1"/>
  <c r="AP159" i="1"/>
  <c r="AP157" i="1"/>
  <c r="AP156" i="1"/>
  <c r="AP155" i="1"/>
  <c r="AP218" i="1" l="1"/>
  <c r="AP215" i="1"/>
  <c r="AP70" i="2"/>
  <c r="AP173" i="1"/>
  <c r="AP118" i="2"/>
  <c r="AP209" i="1"/>
  <c r="AP208" i="2"/>
  <c r="AP210" i="2" s="1"/>
  <c r="AP211" i="2"/>
  <c r="AP213" i="2" s="1"/>
  <c r="AP158" i="1"/>
  <c r="AP174" i="1" s="1"/>
  <c r="AP184" i="1" s="1"/>
  <c r="AP186" i="1" s="1"/>
  <c r="AP188" i="1" s="1"/>
  <c r="AP191" i="1" s="1"/>
  <c r="AP10" i="2"/>
  <c r="AP26" i="2" s="1"/>
  <c r="AP36" i="2" s="1"/>
  <c r="AP38" i="2" s="1"/>
  <c r="AP40" i="2" s="1"/>
  <c r="AP25" i="2"/>
  <c r="AP67" i="2"/>
  <c r="AP113" i="2"/>
  <c r="AP179" i="1"/>
  <c r="AP31" i="2"/>
  <c r="AP77" i="2"/>
  <c r="AP229" i="1"/>
  <c r="AP238" i="1" s="1"/>
  <c r="AP81" i="2"/>
  <c r="AP90" i="2" s="1"/>
  <c r="AP225" i="1"/>
  <c r="AP113" i="1"/>
  <c r="AP127" i="1" s="1"/>
  <c r="AP81" i="1"/>
  <c r="AP90" i="1" s="1"/>
  <c r="AP77" i="1"/>
  <c r="AP61" i="1"/>
  <c r="AP31" i="1"/>
  <c r="AP26" i="1"/>
  <c r="AP36" i="1" s="1"/>
  <c r="AP49" i="1" s="1"/>
  <c r="AP25" i="1"/>
  <c r="AP70" i="1"/>
  <c r="AP67" i="1"/>
  <c r="AP219" i="1" l="1"/>
  <c r="AP71" i="2"/>
  <c r="AP194" i="1"/>
  <c r="AP196" i="1" s="1"/>
  <c r="AP71" i="1"/>
  <c r="AP73" i="1" s="1"/>
  <c r="AP127" i="2"/>
  <c r="AP214" i="2"/>
  <c r="AP43" i="2"/>
  <c r="AP46" i="2"/>
  <c r="AP48" i="2" s="1"/>
  <c r="AP38" i="1"/>
  <c r="AP40" i="1" s="1"/>
  <c r="AP43" i="1" s="1"/>
  <c r="AP50" i="1"/>
  <c r="AP96" i="1"/>
  <c r="AP46" i="1" l="1"/>
  <c r="AP48" i="1" s="1"/>
  <c r="AP197" i="1"/>
  <c r="AP146" i="1"/>
  <c r="AP221" i="1" l="1"/>
  <c r="AP198" i="1"/>
  <c r="AP97" i="2"/>
  <c r="AP98" i="2"/>
  <c r="AP99" i="2"/>
  <c r="AP100" i="2"/>
  <c r="AP101" i="2"/>
  <c r="AP102" i="2"/>
  <c r="AP103" i="2"/>
  <c r="AP104" i="2"/>
  <c r="AP105" i="2"/>
  <c r="AP106" i="2"/>
  <c r="AP107" i="2"/>
  <c r="AP218" i="2"/>
  <c r="AP207" i="2"/>
  <c r="AP149" i="2"/>
  <c r="AP111" i="2"/>
  <c r="AP75" i="2"/>
  <c r="AP64" i="2"/>
  <c r="AP6" i="2"/>
  <c r="AP223" i="1"/>
  <c r="AP212" i="1" l="1"/>
  <c r="AP75" i="1"/>
  <c r="AP64" i="1"/>
  <c r="AP154" i="1"/>
  <c r="AP6" i="1"/>
  <c r="AP111" i="1"/>
  <c r="AA87" i="2" l="1"/>
  <c r="AN146" i="1" l="1"/>
  <c r="AO146" i="1"/>
  <c r="AM146" i="1"/>
  <c r="AO218" i="2" l="1"/>
  <c r="AO207" i="2"/>
  <c r="AO149" i="2"/>
  <c r="AO111" i="2"/>
  <c r="AO128" i="2"/>
  <c r="AO126" i="2"/>
  <c r="AO124" i="2"/>
  <c r="AO123" i="2"/>
  <c r="AO122" i="2"/>
  <c r="AO121" i="2"/>
  <c r="AO120" i="2"/>
  <c r="AO119" i="2"/>
  <c r="AO116" i="2"/>
  <c r="AO115" i="2"/>
  <c r="AO114" i="2"/>
  <c r="AO112" i="2"/>
  <c r="AO75" i="2"/>
  <c r="AO91" i="2"/>
  <c r="AO89" i="2"/>
  <c r="AO86" i="2"/>
  <c r="AO85" i="2"/>
  <c r="AO84" i="2"/>
  <c r="AO83" i="2"/>
  <c r="AO82" i="2"/>
  <c r="AO80" i="2"/>
  <c r="AO79" i="2"/>
  <c r="AO78" i="2"/>
  <c r="AO76" i="2"/>
  <c r="AO64" i="2"/>
  <c r="AN64" i="2"/>
  <c r="AO6" i="2"/>
  <c r="AN6" i="2"/>
  <c r="AO66" i="2"/>
  <c r="AO69" i="2"/>
  <c r="AO68" i="2"/>
  <c r="AO65" i="2"/>
  <c r="AO60" i="2"/>
  <c r="AO58" i="2"/>
  <c r="AO57" i="2"/>
  <c r="AO56" i="2"/>
  <c r="AO55" i="2"/>
  <c r="AO53" i="2"/>
  <c r="AO52" i="2"/>
  <c r="AO47" i="2"/>
  <c r="AO42" i="2"/>
  <c r="AO37" i="2"/>
  <c r="AO33" i="2"/>
  <c r="AO32" i="2"/>
  <c r="AO30" i="2"/>
  <c r="AO28" i="2"/>
  <c r="AO27" i="2"/>
  <c r="AO21" i="2"/>
  <c r="AO20" i="2"/>
  <c r="AO18" i="2"/>
  <c r="AO17" i="2"/>
  <c r="AO12" i="2"/>
  <c r="AO11" i="2"/>
  <c r="AO9" i="2"/>
  <c r="AO8" i="2"/>
  <c r="AO7" i="2"/>
  <c r="AO239" i="1"/>
  <c r="AP234" i="2" s="1"/>
  <c r="AO237" i="1"/>
  <c r="AP232" i="2" s="1"/>
  <c r="AO234" i="1"/>
  <c r="AP229" i="2" s="1"/>
  <c r="AO233" i="1"/>
  <c r="AP228" i="2" s="1"/>
  <c r="AO232" i="1"/>
  <c r="AP227" i="2" s="1"/>
  <c r="AO231" i="1"/>
  <c r="AP226" i="2" s="1"/>
  <c r="AO230" i="1"/>
  <c r="AP225" i="2" s="1"/>
  <c r="AO228" i="1"/>
  <c r="AP223" i="2" s="1"/>
  <c r="AO227" i="1"/>
  <c r="AP222" i="2" s="1"/>
  <c r="AO226" i="1"/>
  <c r="AP221" i="2" s="1"/>
  <c r="AO224" i="1"/>
  <c r="AP219" i="2" s="1"/>
  <c r="AO223" i="1"/>
  <c r="AO217" i="1"/>
  <c r="AO212" i="2" s="1"/>
  <c r="AO216" i="1"/>
  <c r="AO214" i="1"/>
  <c r="AO209" i="2" s="1"/>
  <c r="AO213" i="1"/>
  <c r="AO208" i="2" s="1"/>
  <c r="AO212" i="1"/>
  <c r="AO208" i="1"/>
  <c r="AP203" i="2" s="1"/>
  <c r="AO206" i="1"/>
  <c r="AP201" i="2" s="1"/>
  <c r="AO205" i="1"/>
  <c r="AP200" i="2" s="1"/>
  <c r="AO204" i="1"/>
  <c r="AP199" i="2" s="1"/>
  <c r="AO203" i="1"/>
  <c r="AP198" i="2" s="1"/>
  <c r="AO201" i="1"/>
  <c r="AP196" i="2" s="1"/>
  <c r="AO200" i="1"/>
  <c r="AP195" i="2" s="1"/>
  <c r="AO195" i="1"/>
  <c r="AP190" i="2" s="1"/>
  <c r="AO190" i="1"/>
  <c r="AP185" i="2" s="1"/>
  <c r="AO185" i="1"/>
  <c r="AP180" i="2" s="1"/>
  <c r="AO181" i="1"/>
  <c r="AP176" i="2" s="1"/>
  <c r="AO180" i="1"/>
  <c r="AP175" i="2" s="1"/>
  <c r="AO178" i="1"/>
  <c r="AO177" i="1"/>
  <c r="AO176" i="1"/>
  <c r="AP171" i="2" s="1"/>
  <c r="AO175" i="1"/>
  <c r="AP170" i="2" s="1"/>
  <c r="AO168" i="1"/>
  <c r="AP163" i="2" s="1"/>
  <c r="AO167" i="1"/>
  <c r="AO166" i="1"/>
  <c r="AO165" i="1"/>
  <c r="AP160" i="2" s="1"/>
  <c r="AO163" i="1"/>
  <c r="AO160" i="1"/>
  <c r="AP155" i="2" s="1"/>
  <c r="AO159" i="1"/>
  <c r="AP154" i="2" s="1"/>
  <c r="AO157" i="1"/>
  <c r="AP152" i="2" s="1"/>
  <c r="AO156" i="1"/>
  <c r="AP151" i="2" s="1"/>
  <c r="AO155" i="1"/>
  <c r="AO154" i="1"/>
  <c r="AO218" i="1" l="1"/>
  <c r="AO118" i="2"/>
  <c r="AP224" i="2"/>
  <c r="AP233" i="2" s="1"/>
  <c r="AP173" i="2"/>
  <c r="AP172" i="2"/>
  <c r="AO158" i="1"/>
  <c r="AO174" i="1" s="1"/>
  <c r="AO184" i="1" s="1"/>
  <c r="AO186" i="1" s="1"/>
  <c r="AO188" i="1" s="1"/>
  <c r="AP150" i="2"/>
  <c r="AP153" i="2" s="1"/>
  <c r="AP169" i="2" s="1"/>
  <c r="AP179" i="2" s="1"/>
  <c r="AP181" i="2" s="1"/>
  <c r="AP183" i="2" s="1"/>
  <c r="AP162" i="2"/>
  <c r="AP161" i="2"/>
  <c r="AO67" i="2"/>
  <c r="AO179" i="1"/>
  <c r="AO229" i="1"/>
  <c r="AO238" i="1" s="1"/>
  <c r="AO81" i="2"/>
  <c r="AO90" i="2" s="1"/>
  <c r="AO113" i="2"/>
  <c r="AO10" i="2"/>
  <c r="AO26" i="2" s="1"/>
  <c r="AO36" i="2" s="1"/>
  <c r="AO38" i="2" s="1"/>
  <c r="AO40" i="2" s="1"/>
  <c r="AO46" i="2" s="1"/>
  <c r="AO48" i="2" s="1"/>
  <c r="AO70" i="2"/>
  <c r="AO173" i="1"/>
  <c r="AO209" i="1"/>
  <c r="AO215" i="1"/>
  <c r="AO31" i="2"/>
  <c r="AO77" i="2"/>
  <c r="AO211" i="2"/>
  <c r="AO213" i="2" s="1"/>
  <c r="AO210" i="2"/>
  <c r="AO25" i="2"/>
  <c r="AO225" i="1"/>
  <c r="AP220" i="2" s="1"/>
  <c r="AO127" i="2" l="1"/>
  <c r="AO219" i="1"/>
  <c r="AP174" i="2"/>
  <c r="AP168" i="2"/>
  <c r="AO194" i="1"/>
  <c r="AO196" i="1" s="1"/>
  <c r="AO191" i="1"/>
  <c r="AO71" i="2"/>
  <c r="AP189" i="2"/>
  <c r="AP191" i="2" s="1"/>
  <c r="AP186" i="2"/>
  <c r="AO43" i="2"/>
  <c r="AO214" i="2"/>
  <c r="AO118" i="1"/>
  <c r="AO113" i="1"/>
  <c r="AO111" i="1"/>
  <c r="AO88" i="1"/>
  <c r="AP88" i="2" s="1"/>
  <c r="AO81" i="1"/>
  <c r="AO90" i="1" s="1"/>
  <c r="AO77" i="1"/>
  <c r="AO75" i="1"/>
  <c r="AO70" i="1"/>
  <c r="AO67" i="1"/>
  <c r="AO64" i="1"/>
  <c r="AO61" i="1"/>
  <c r="AO31" i="1"/>
  <c r="AO25" i="1"/>
  <c r="AO10" i="1"/>
  <c r="AO26" i="1" s="1"/>
  <c r="AO36" i="1" s="1"/>
  <c r="AO6" i="1"/>
  <c r="AO236" i="1" l="1"/>
  <c r="AP231" i="2" s="1"/>
  <c r="AO127" i="1"/>
  <c r="AO71" i="1"/>
  <c r="AO49" i="1"/>
  <c r="AO38" i="1"/>
  <c r="AO40" i="1" s="1"/>
  <c r="AO107" i="2"/>
  <c r="AO97" i="2"/>
  <c r="AO98" i="2"/>
  <c r="AO99" i="2"/>
  <c r="AO100" i="2"/>
  <c r="AO101" i="2"/>
  <c r="AO102" i="2"/>
  <c r="AO103" i="2"/>
  <c r="AO104" i="2"/>
  <c r="AO105" i="2"/>
  <c r="AO106" i="2"/>
  <c r="AN97" i="2"/>
  <c r="AO96" i="1"/>
  <c r="AP49" i="2" l="1"/>
  <c r="AP50" i="2" s="1"/>
  <c r="AT73" i="1"/>
  <c r="AT73" i="2" s="1"/>
  <c r="AO50" i="1"/>
  <c r="AO197" i="1"/>
  <c r="AO43" i="1"/>
  <c r="AO46" i="1"/>
  <c r="AO48" i="1" s="1"/>
  <c r="AP61" i="2" l="1"/>
  <c r="AP192" i="2"/>
  <c r="AP193" i="2" s="1"/>
  <c r="AT221" i="1"/>
  <c r="AT216" i="2" s="1"/>
  <c r="AO198" i="1"/>
  <c r="AN128" i="2"/>
  <c r="AN126" i="2"/>
  <c r="AN124" i="2"/>
  <c r="AN123" i="2"/>
  <c r="AN122" i="2"/>
  <c r="AN121" i="2"/>
  <c r="AN120" i="2"/>
  <c r="AN119" i="2"/>
  <c r="AN116" i="2"/>
  <c r="AN115" i="2"/>
  <c r="AN114" i="2"/>
  <c r="AN112" i="2"/>
  <c r="AN91" i="2"/>
  <c r="AN89" i="2"/>
  <c r="AN86" i="2"/>
  <c r="AN85" i="2"/>
  <c r="AN84" i="2"/>
  <c r="AN83" i="2"/>
  <c r="AN82" i="2"/>
  <c r="AN80" i="2"/>
  <c r="AN79" i="2"/>
  <c r="AN78" i="2"/>
  <c r="AN76" i="2"/>
  <c r="AN69" i="2"/>
  <c r="AN68" i="2"/>
  <c r="AN66" i="2"/>
  <c r="AN65" i="2"/>
  <c r="AP204" i="2" l="1"/>
  <c r="AN118" i="2"/>
  <c r="AN77" i="2"/>
  <c r="AN81" i="2"/>
  <c r="AN90" i="2" s="1"/>
  <c r="AN67" i="2"/>
  <c r="AN113" i="2"/>
  <c r="AN70" i="2"/>
  <c r="AN60" i="2"/>
  <c r="AN58" i="2"/>
  <c r="AN57" i="2"/>
  <c r="AN56" i="2"/>
  <c r="AN55" i="2"/>
  <c r="AN53" i="2"/>
  <c r="AN52" i="2"/>
  <c r="AN47" i="2"/>
  <c r="AN42" i="2"/>
  <c r="AN37" i="2"/>
  <c r="AN33" i="2"/>
  <c r="AN29" i="2"/>
  <c r="AN27" i="2"/>
  <c r="AN21" i="2"/>
  <c r="AN20" i="2"/>
  <c r="AN19" i="2"/>
  <c r="AN17" i="2"/>
  <c r="AN9" i="2"/>
  <c r="AN8" i="2"/>
  <c r="AN7" i="2"/>
  <c r="AN239" i="1"/>
  <c r="AO234" i="2" s="1"/>
  <c r="AN237" i="1"/>
  <c r="AO232" i="2" s="1"/>
  <c r="AN234" i="1"/>
  <c r="AO229" i="2" s="1"/>
  <c r="AN233" i="1"/>
  <c r="AO228" i="2" s="1"/>
  <c r="AN232" i="1"/>
  <c r="AO227" i="2" s="1"/>
  <c r="AN231" i="1"/>
  <c r="AO226" i="2" s="1"/>
  <c r="AN230" i="1"/>
  <c r="AO225" i="2" s="1"/>
  <c r="AN228" i="1"/>
  <c r="AO223" i="2" s="1"/>
  <c r="AN227" i="1"/>
  <c r="AO222" i="2" s="1"/>
  <c r="AN226" i="1"/>
  <c r="AN224" i="1"/>
  <c r="AO219" i="2" s="1"/>
  <c r="AN217" i="1"/>
  <c r="AN212" i="2" s="1"/>
  <c r="AN216" i="1"/>
  <c r="AN211" i="2" s="1"/>
  <c r="AN214" i="1"/>
  <c r="AN213" i="1"/>
  <c r="AN208" i="2" s="1"/>
  <c r="AN208" i="1"/>
  <c r="AO203" i="2" s="1"/>
  <c r="AN206" i="1"/>
  <c r="AO201" i="2" s="1"/>
  <c r="AN205" i="1"/>
  <c r="AO200" i="2" s="1"/>
  <c r="AN204" i="1"/>
  <c r="AO199" i="2" s="1"/>
  <c r="AN203" i="1"/>
  <c r="AO198" i="2" s="1"/>
  <c r="AN201" i="1"/>
  <c r="AO196" i="2" s="1"/>
  <c r="AN200" i="1"/>
  <c r="AO195" i="2" s="1"/>
  <c r="AN195" i="1"/>
  <c r="AO190" i="2" s="1"/>
  <c r="AN190" i="1"/>
  <c r="AO185" i="2" s="1"/>
  <c r="AN185" i="1"/>
  <c r="AO180" i="2" s="1"/>
  <c r="AN181" i="1"/>
  <c r="AO176" i="2" s="1"/>
  <c r="AN180" i="1"/>
  <c r="AO175" i="2" s="1"/>
  <c r="AN178" i="1"/>
  <c r="AN177" i="1"/>
  <c r="AN176" i="1"/>
  <c r="AO171" i="2" s="1"/>
  <c r="AN175" i="1"/>
  <c r="AO170" i="2" s="1"/>
  <c r="AN168" i="1"/>
  <c r="AO163" i="2" s="1"/>
  <c r="AN167" i="1"/>
  <c r="AN166" i="1"/>
  <c r="AN165" i="1"/>
  <c r="AO160" i="2" s="1"/>
  <c r="AN163" i="1"/>
  <c r="AN160" i="1"/>
  <c r="AO155" i="2" s="1"/>
  <c r="AN159" i="1"/>
  <c r="AO154" i="2" s="1"/>
  <c r="AN157" i="1"/>
  <c r="AO152" i="2" s="1"/>
  <c r="AN156" i="1"/>
  <c r="AO151" i="2" s="1"/>
  <c r="AN155" i="1"/>
  <c r="AO150" i="2" s="1"/>
  <c r="AN31" i="1"/>
  <c r="AN25" i="1"/>
  <c r="AN127" i="2" l="1"/>
  <c r="AO162" i="2"/>
  <c r="AO161" i="2"/>
  <c r="AN229" i="1"/>
  <c r="AN238" i="1" s="1"/>
  <c r="AO221" i="2"/>
  <c r="AO224" i="2" s="1"/>
  <c r="AO233" i="2" s="1"/>
  <c r="AO153" i="2"/>
  <c r="AO169" i="2" s="1"/>
  <c r="AO179" i="2" s="1"/>
  <c r="AO181" i="2" s="1"/>
  <c r="AO183" i="2" s="1"/>
  <c r="AO173" i="2"/>
  <c r="AO172" i="2"/>
  <c r="AN25" i="2"/>
  <c r="AN71" i="2"/>
  <c r="AN225" i="1"/>
  <c r="AO220" i="2" s="1"/>
  <c r="AN10" i="2"/>
  <c r="AN26" i="2" s="1"/>
  <c r="AN36" i="2" s="1"/>
  <c r="AN38" i="2" s="1"/>
  <c r="AN40" i="2" s="1"/>
  <c r="AN46" i="2" s="1"/>
  <c r="AN48" i="2" s="1"/>
  <c r="AN173" i="1"/>
  <c r="AN179" i="1"/>
  <c r="AN218" i="1"/>
  <c r="AN158" i="1"/>
  <c r="AN174" i="1" s="1"/>
  <c r="AN184" i="1" s="1"/>
  <c r="AN186" i="1" s="1"/>
  <c r="AN188" i="1" s="1"/>
  <c r="AN191" i="1" s="1"/>
  <c r="AN215" i="1"/>
  <c r="AN209" i="2"/>
  <c r="AN210" i="2" s="1"/>
  <c r="AN31" i="2"/>
  <c r="AN209" i="1"/>
  <c r="AN213" i="2"/>
  <c r="AN118" i="1"/>
  <c r="AN113" i="1"/>
  <c r="AN88" i="1"/>
  <c r="AO88" i="2" s="1"/>
  <c r="AN219" i="1" l="1"/>
  <c r="AO174" i="2"/>
  <c r="AO168" i="2"/>
  <c r="AO189" i="2"/>
  <c r="AO191" i="2" s="1"/>
  <c r="AO186" i="2"/>
  <c r="AN194" i="1"/>
  <c r="AN196" i="1" s="1"/>
  <c r="AN127" i="1"/>
  <c r="AN43" i="2"/>
  <c r="AN214" i="2"/>
  <c r="AN88" i="2"/>
  <c r="AN236" i="1"/>
  <c r="AO231" i="2" s="1"/>
  <c r="AN81" i="1"/>
  <c r="AN90" i="1" s="1"/>
  <c r="AN77" i="1"/>
  <c r="AN70" i="1"/>
  <c r="AN67" i="1"/>
  <c r="AN61" i="1"/>
  <c r="AN10" i="1"/>
  <c r="AN26" i="1" s="1"/>
  <c r="AN36" i="1" s="1"/>
  <c r="AN71" i="1" l="1"/>
  <c r="AN49" i="1"/>
  <c r="AS73" i="1" s="1"/>
  <c r="AN38" i="1"/>
  <c r="AN40" i="1" s="1"/>
  <c r="AK85" i="1"/>
  <c r="AO49" i="2" l="1"/>
  <c r="AO61" i="2" s="1"/>
  <c r="AS73" i="2"/>
  <c r="AN197" i="1"/>
  <c r="AN43" i="1"/>
  <c r="AN46" i="1"/>
  <c r="AN48" i="1" s="1"/>
  <c r="AN50" i="1"/>
  <c r="AN107" i="2"/>
  <c r="AN106" i="2"/>
  <c r="AN105" i="2"/>
  <c r="AN104" i="2"/>
  <c r="AN103" i="2"/>
  <c r="AN102" i="2"/>
  <c r="AN101" i="2"/>
  <c r="AN100" i="2"/>
  <c r="AN99" i="2"/>
  <c r="AN98" i="2"/>
  <c r="AI97" i="2"/>
  <c r="AO50" i="2" l="1"/>
  <c r="AO192" i="2"/>
  <c r="AO204" i="2" s="1"/>
  <c r="AS221" i="1"/>
  <c r="AS216" i="2" s="1"/>
  <c r="AN198" i="1"/>
  <c r="AO193" i="2" l="1"/>
  <c r="AN134" i="1"/>
  <c r="AN6" i="1"/>
  <c r="AN64" i="1"/>
  <c r="AN75" i="1"/>
  <c r="AN96" i="1"/>
  <c r="AN111" i="1"/>
  <c r="AN154" i="1"/>
  <c r="AN212" i="1"/>
  <c r="AN223" i="1"/>
  <c r="AH77" i="1" l="1"/>
  <c r="AF77" i="1"/>
  <c r="AJ77" i="1"/>
  <c r="AM91" i="2"/>
  <c r="AM77" i="1"/>
  <c r="AK77" i="1"/>
  <c r="AM78" i="2"/>
  <c r="AM111" i="1" l="1"/>
  <c r="AM96" i="1"/>
  <c r="AM89" i="2" l="1"/>
  <c r="AM88" i="2"/>
  <c r="AM86" i="2"/>
  <c r="AM85" i="2"/>
  <c r="AM84" i="2"/>
  <c r="AM83" i="2"/>
  <c r="AM82" i="2"/>
  <c r="AM80" i="2"/>
  <c r="AM79" i="2"/>
  <c r="AM76" i="2"/>
  <c r="AM77" i="2" s="1"/>
  <c r="AM69" i="2"/>
  <c r="AM68" i="2"/>
  <c r="AM66" i="2"/>
  <c r="AM65" i="2"/>
  <c r="AM60" i="2"/>
  <c r="AM58" i="2"/>
  <c r="AM57" i="2"/>
  <c r="AM56" i="2"/>
  <c r="AM55" i="2"/>
  <c r="AM53" i="2"/>
  <c r="AM52" i="2"/>
  <c r="AM47" i="2"/>
  <c r="AM42" i="2"/>
  <c r="AM37" i="2"/>
  <c r="AM33" i="2"/>
  <c r="AM32" i="2"/>
  <c r="AM29" i="2"/>
  <c r="AM28" i="2"/>
  <c r="AM27" i="2"/>
  <c r="AM20" i="2"/>
  <c r="AM19" i="2"/>
  <c r="AM17" i="2"/>
  <c r="AM12" i="2"/>
  <c r="AM11" i="2"/>
  <c r="AM9" i="2"/>
  <c r="AM8" i="2"/>
  <c r="AM67" i="2" l="1"/>
  <c r="AM31" i="2"/>
  <c r="AM81" i="2"/>
  <c r="AM90" i="2" s="1"/>
  <c r="AM25" i="2"/>
  <c r="AM70" i="2"/>
  <c r="AM25" i="1"/>
  <c r="AM26" i="1"/>
  <c r="AM36" i="1" s="1"/>
  <c r="AM38" i="1" s="1"/>
  <c r="AM40" i="1" s="1"/>
  <c r="AM190" i="1"/>
  <c r="AM185" i="1"/>
  <c r="AM181" i="1"/>
  <c r="AM180" i="1"/>
  <c r="AM178" i="1"/>
  <c r="AM173" i="2" s="1"/>
  <c r="AM177" i="1"/>
  <c r="AM176" i="1"/>
  <c r="AM175" i="1"/>
  <c r="AM168" i="1"/>
  <c r="AM167" i="1"/>
  <c r="AM162" i="2" s="1"/>
  <c r="AM166" i="1"/>
  <c r="AM165" i="1"/>
  <c r="AM163" i="1"/>
  <c r="AM160" i="1"/>
  <c r="AM159" i="1"/>
  <c r="AM157" i="1"/>
  <c r="AM156" i="1"/>
  <c r="AM155" i="1"/>
  <c r="AN150" i="2" s="1"/>
  <c r="AM208" i="1"/>
  <c r="AM206" i="1"/>
  <c r="AM205" i="1"/>
  <c r="AM204" i="1"/>
  <c r="AM203" i="1"/>
  <c r="AM201" i="1"/>
  <c r="AM200" i="1"/>
  <c r="AN195" i="2" s="1"/>
  <c r="AM195" i="1"/>
  <c r="AM217" i="1"/>
  <c r="AM212" i="2" s="1"/>
  <c r="AM216" i="1"/>
  <c r="AM214" i="1"/>
  <c r="AM209" i="2" s="1"/>
  <c r="AM213" i="1"/>
  <c r="AM239" i="1"/>
  <c r="AM237" i="1"/>
  <c r="AM236" i="1"/>
  <c r="AM234" i="1"/>
  <c r="AM233" i="1"/>
  <c r="AM232" i="1"/>
  <c r="AM231" i="1"/>
  <c r="AM230" i="1"/>
  <c r="AM228" i="1"/>
  <c r="AN223" i="2" s="1"/>
  <c r="AM227" i="1"/>
  <c r="AM226" i="1"/>
  <c r="AN221" i="2" s="1"/>
  <c r="AM224" i="1"/>
  <c r="AM223" i="1"/>
  <c r="AM212" i="1"/>
  <c r="AM154" i="1"/>
  <c r="AM81" i="1"/>
  <c r="AM90" i="1" s="1"/>
  <c r="AM61" i="1"/>
  <c r="AK61" i="1"/>
  <c r="AM70" i="1"/>
  <c r="AM75" i="1"/>
  <c r="AM64" i="1"/>
  <c r="AM67" i="1"/>
  <c r="AM7" i="2"/>
  <c r="AM10" i="2" s="1"/>
  <c r="AM26" i="2" s="1"/>
  <c r="AM36" i="2" s="1"/>
  <c r="AM38" i="2" s="1"/>
  <c r="AM40" i="2" s="1"/>
  <c r="AM6" i="1"/>
  <c r="AM71" i="2" l="1"/>
  <c r="AM46" i="1"/>
  <c r="AM48" i="1" s="1"/>
  <c r="AM43" i="1"/>
  <c r="AM155" i="2"/>
  <c r="AN155" i="2"/>
  <c r="AM180" i="2"/>
  <c r="AN180" i="2"/>
  <c r="AM226" i="2"/>
  <c r="AN226" i="2"/>
  <c r="AM231" i="2"/>
  <c r="AN231" i="2"/>
  <c r="AM200" i="2"/>
  <c r="AN200" i="2"/>
  <c r="AM151" i="2"/>
  <c r="AN151" i="2"/>
  <c r="AN153" i="2" s="1"/>
  <c r="AM163" i="2"/>
  <c r="AN163" i="2"/>
  <c r="AM185" i="2"/>
  <c r="AN185" i="2"/>
  <c r="AM219" i="2"/>
  <c r="AN219" i="2"/>
  <c r="AM229" i="2"/>
  <c r="AN229" i="2"/>
  <c r="AM190" i="2"/>
  <c r="AN190" i="2"/>
  <c r="AM199" i="2"/>
  <c r="AN199" i="2"/>
  <c r="AM172" i="2"/>
  <c r="AN172" i="2"/>
  <c r="AN173" i="2"/>
  <c r="AM222" i="2"/>
  <c r="AN222" i="2"/>
  <c r="AN224" i="2" s="1"/>
  <c r="AM227" i="2"/>
  <c r="AN227" i="2"/>
  <c r="AM232" i="2"/>
  <c r="AN232" i="2"/>
  <c r="AM196" i="2"/>
  <c r="AN196" i="2"/>
  <c r="AM201" i="2"/>
  <c r="AN201" i="2"/>
  <c r="AM152" i="2"/>
  <c r="AN152" i="2"/>
  <c r="AM160" i="2"/>
  <c r="AN160" i="2"/>
  <c r="AM170" i="2"/>
  <c r="AN170" i="2"/>
  <c r="AM175" i="2"/>
  <c r="AN175" i="2"/>
  <c r="AM225" i="2"/>
  <c r="AN225" i="2"/>
  <c r="AM228" i="2"/>
  <c r="AN228" i="2"/>
  <c r="AM234" i="2"/>
  <c r="AN234" i="2"/>
  <c r="AM198" i="2"/>
  <c r="AN198" i="2"/>
  <c r="AM203" i="2"/>
  <c r="AN203" i="2"/>
  <c r="AM154" i="2"/>
  <c r="AN154" i="2"/>
  <c r="AM161" i="2"/>
  <c r="AN161" i="2"/>
  <c r="AN162" i="2"/>
  <c r="AM171" i="2"/>
  <c r="AN171" i="2"/>
  <c r="AM176" i="2"/>
  <c r="AN176" i="2"/>
  <c r="AM71" i="1"/>
  <c r="AM215" i="1"/>
  <c r="AM208" i="2"/>
  <c r="AM210" i="2" s="1"/>
  <c r="AM209" i="1"/>
  <c r="AM195" i="2"/>
  <c r="AM229" i="1"/>
  <c r="AM238" i="1" s="1"/>
  <c r="AM223" i="2"/>
  <c r="AM218" i="1"/>
  <c r="AM211" i="2"/>
  <c r="AM213" i="2" s="1"/>
  <c r="AM225" i="1"/>
  <c r="AM221" i="2"/>
  <c r="AM158" i="1"/>
  <c r="AM174" i="1" s="1"/>
  <c r="AM184" i="1" s="1"/>
  <c r="AM186" i="1" s="1"/>
  <c r="AM188" i="1" s="1"/>
  <c r="AM191" i="1" s="1"/>
  <c r="AM150" i="2"/>
  <c r="AM46" i="2"/>
  <c r="AM48" i="2" s="1"/>
  <c r="AM43" i="2"/>
  <c r="AM173" i="1"/>
  <c r="AM49" i="1"/>
  <c r="AM179" i="1"/>
  <c r="AM107" i="2"/>
  <c r="AM106" i="2"/>
  <c r="AM105" i="2"/>
  <c r="AM104" i="2"/>
  <c r="AM103" i="2"/>
  <c r="AM102" i="2"/>
  <c r="AM101" i="2"/>
  <c r="AM100" i="2"/>
  <c r="AM99" i="2"/>
  <c r="AM98" i="2"/>
  <c r="AM97" i="2"/>
  <c r="AM108" i="2" l="1"/>
  <c r="AP108" i="2"/>
  <c r="AO108" i="2"/>
  <c r="AN108" i="2"/>
  <c r="AN49" i="2"/>
  <c r="AN50" i="2" s="1"/>
  <c r="AM174" i="2"/>
  <c r="AM168" i="2"/>
  <c r="AN169" i="2"/>
  <c r="AN179" i="2" s="1"/>
  <c r="AN181" i="2" s="1"/>
  <c r="AN183" i="2" s="1"/>
  <c r="AN189" i="2" s="1"/>
  <c r="AN191" i="2" s="1"/>
  <c r="AN168" i="2"/>
  <c r="AN174" i="2"/>
  <c r="AN233" i="2"/>
  <c r="AM220" i="2"/>
  <c r="AN220" i="2"/>
  <c r="AM214" i="2"/>
  <c r="AM219" i="1"/>
  <c r="AM224" i="2"/>
  <c r="AM233" i="2" s="1"/>
  <c r="AM50" i="1"/>
  <c r="AM49" i="2"/>
  <c r="AM153" i="2"/>
  <c r="AM169" i="2" s="1"/>
  <c r="AM179" i="2" s="1"/>
  <c r="AM181" i="2" s="1"/>
  <c r="AM183" i="2" s="1"/>
  <c r="AM197" i="1"/>
  <c r="AM194" i="1"/>
  <c r="AM196" i="1" s="1"/>
  <c r="AM143" i="2"/>
  <c r="AM139" i="2"/>
  <c r="AM137" i="2"/>
  <c r="AN61" i="2" l="1"/>
  <c r="AN192" i="2"/>
  <c r="AN204" i="2" s="1"/>
  <c r="AN186" i="2"/>
  <c r="AM198" i="1"/>
  <c r="AM192" i="2"/>
  <c r="AM61" i="2"/>
  <c r="AM50" i="2"/>
  <c r="AM189" i="2"/>
  <c r="AM191" i="2" s="1"/>
  <c r="AM186" i="2"/>
  <c r="AK118" i="1"/>
  <c r="AK113" i="1"/>
  <c r="AP73" i="2" l="1"/>
  <c r="AN193" i="2"/>
  <c r="AM204" i="2"/>
  <c r="AP216" i="2" s="1"/>
  <c r="AM193" i="2"/>
  <c r="AE88" i="1"/>
  <c r="AK128" i="2" l="1"/>
  <c r="AK119" i="2" l="1"/>
  <c r="AK112" i="2"/>
  <c r="AK127" i="1"/>
  <c r="AK30" i="2" l="1"/>
  <c r="AK18" i="2"/>
  <c r="AK9" i="2"/>
  <c r="AK7" i="2"/>
  <c r="AK8" i="2"/>
  <c r="AK11" i="2"/>
  <c r="AK12" i="2"/>
  <c r="AK17" i="2"/>
  <c r="AK20" i="2"/>
  <c r="AK21" i="2"/>
  <c r="AK27" i="2"/>
  <c r="AK28" i="2"/>
  <c r="AK32" i="2"/>
  <c r="AK33" i="2"/>
  <c r="AK37" i="2"/>
  <c r="AK42" i="2"/>
  <c r="AK47" i="2"/>
  <c r="AK52" i="2"/>
  <c r="AK53" i="2"/>
  <c r="AK55" i="2"/>
  <c r="AK56" i="2"/>
  <c r="AK57" i="2"/>
  <c r="AK58" i="2"/>
  <c r="AK60" i="2"/>
  <c r="AK64" i="2"/>
  <c r="AK65" i="2"/>
  <c r="AK66" i="2"/>
  <c r="AK68" i="2"/>
  <c r="AK69" i="2"/>
  <c r="AK75" i="2"/>
  <c r="AK76" i="2"/>
  <c r="AK78" i="2"/>
  <c r="AK79" i="2"/>
  <c r="AK80" i="2"/>
  <c r="AK82" i="2"/>
  <c r="AK83" i="2"/>
  <c r="AK84" i="2"/>
  <c r="AK85" i="2"/>
  <c r="AK86" i="2"/>
  <c r="AK88" i="2"/>
  <c r="AK89" i="2"/>
  <c r="AK91" i="2"/>
  <c r="AK97" i="2"/>
  <c r="AK98" i="2"/>
  <c r="AK99" i="2"/>
  <c r="AK100" i="2"/>
  <c r="AK101" i="2"/>
  <c r="AK102" i="2"/>
  <c r="AK103" i="2"/>
  <c r="AK104" i="2"/>
  <c r="AK105" i="2"/>
  <c r="AK106" i="2"/>
  <c r="AK107" i="2"/>
  <c r="AK111" i="2"/>
  <c r="AK114" i="2"/>
  <c r="AK115" i="2"/>
  <c r="AK116" i="2"/>
  <c r="AK120" i="2"/>
  <c r="AK118" i="2" s="1"/>
  <c r="AK121" i="2"/>
  <c r="AK122" i="2"/>
  <c r="AK123" i="2"/>
  <c r="AK124" i="2"/>
  <c r="AK126" i="2"/>
  <c r="AK134" i="2"/>
  <c r="AK149" i="2"/>
  <c r="AK207" i="2"/>
  <c r="AK218" i="2"/>
  <c r="AK81" i="2" l="1"/>
  <c r="AK90" i="2" s="1"/>
  <c r="AK67" i="2"/>
  <c r="AK10" i="2"/>
  <c r="AK26" i="2" s="1"/>
  <c r="AK36" i="2" s="1"/>
  <c r="AK38" i="2" s="1"/>
  <c r="AK40" i="2" s="1"/>
  <c r="AK43" i="2" s="1"/>
  <c r="AK77" i="2"/>
  <c r="AK31" i="2"/>
  <c r="AK70" i="2"/>
  <c r="AK25" i="2"/>
  <c r="AK113" i="2"/>
  <c r="AK127" i="2" s="1"/>
  <c r="AK71" i="2" l="1"/>
  <c r="AK46" i="2"/>
  <c r="AK48" i="2" s="1"/>
  <c r="AK214" i="1"/>
  <c r="AK209" i="2" s="1"/>
  <c r="AK213" i="1"/>
  <c r="AK208" i="2" s="1"/>
  <c r="AK239" i="1"/>
  <c r="AK156" i="1"/>
  <c r="AK157" i="1"/>
  <c r="AK159" i="1"/>
  <c r="AK160" i="1"/>
  <c r="AK163" i="1"/>
  <c r="AK165" i="1"/>
  <c r="AK166" i="1"/>
  <c r="AK167" i="1"/>
  <c r="AK168" i="1"/>
  <c r="AK169" i="1"/>
  <c r="AK175" i="1"/>
  <c r="AK176" i="1"/>
  <c r="AK177" i="1"/>
  <c r="AK178" i="1"/>
  <c r="AK180" i="1"/>
  <c r="AK181" i="1"/>
  <c r="AK185" i="1"/>
  <c r="AK190" i="1"/>
  <c r="AK195" i="1"/>
  <c r="AK200" i="1"/>
  <c r="AK201" i="1"/>
  <c r="AK203" i="1"/>
  <c r="AK204" i="1"/>
  <c r="AK205" i="1"/>
  <c r="AK206" i="1"/>
  <c r="AK208" i="1"/>
  <c r="AK212" i="1"/>
  <c r="AK216" i="1"/>
  <c r="AK211" i="2" s="1"/>
  <c r="AK217" i="1"/>
  <c r="AK212" i="2" s="1"/>
  <c r="AK223" i="1"/>
  <c r="AK224" i="1"/>
  <c r="AK226" i="1"/>
  <c r="AK227" i="1"/>
  <c r="AK228" i="1"/>
  <c r="AK230" i="1"/>
  <c r="AK231" i="1"/>
  <c r="AK232" i="1"/>
  <c r="AK233" i="1"/>
  <c r="AK234" i="1"/>
  <c r="AK236" i="1"/>
  <c r="AK237" i="1"/>
  <c r="AK155" i="1"/>
  <c r="AK154" i="1"/>
  <c r="AK146" i="1"/>
  <c r="AK215" i="1" l="1"/>
  <c r="AK218" i="1"/>
  <c r="AK210" i="2"/>
  <c r="AK213" i="2"/>
  <c r="AK209" i="1"/>
  <c r="AK173" i="1"/>
  <c r="AK158" i="1"/>
  <c r="AK174" i="1" s="1"/>
  <c r="AK184" i="1" s="1"/>
  <c r="AK186" i="1" s="1"/>
  <c r="AK188" i="1" s="1"/>
  <c r="AK194" i="1" s="1"/>
  <c r="AK196" i="1" s="1"/>
  <c r="AK225" i="1"/>
  <c r="AK179" i="1"/>
  <c r="AK229" i="1"/>
  <c r="AK238" i="1" s="1"/>
  <c r="AK10" i="1"/>
  <c r="AK26" i="1" s="1"/>
  <c r="AK36" i="1" s="1"/>
  <c r="AK49" i="1" s="1"/>
  <c r="AK70" i="1"/>
  <c r="AJ67" i="1"/>
  <c r="AK111" i="1"/>
  <c r="AK96" i="1"/>
  <c r="AK81" i="1"/>
  <c r="AK90" i="1" s="1"/>
  <c r="AK75" i="1"/>
  <c r="AK67" i="1"/>
  <c r="AK64" i="1"/>
  <c r="AK25" i="1"/>
  <c r="AK6" i="1"/>
  <c r="AJ6" i="1"/>
  <c r="AK214" i="2" l="1"/>
  <c r="AK71" i="1"/>
  <c r="AK73" i="1" s="1"/>
  <c r="AK191" i="1"/>
  <c r="AK219" i="1"/>
  <c r="AK38" i="1"/>
  <c r="AK40" i="1" s="1"/>
  <c r="AK46" i="1" s="1"/>
  <c r="AK48" i="1" s="1"/>
  <c r="AK197" i="1"/>
  <c r="AK6" i="2"/>
  <c r="AK134" i="1"/>
  <c r="AK198" i="1" l="1"/>
  <c r="AK221" i="1"/>
  <c r="AK50" i="1"/>
  <c r="AJ168" i="1" l="1"/>
  <c r="AK163" i="2" s="1"/>
  <c r="AJ112" i="2"/>
  <c r="AJ114" i="2"/>
  <c r="AJ115" i="2"/>
  <c r="AJ116" i="2"/>
  <c r="AJ119" i="2"/>
  <c r="AJ120" i="2"/>
  <c r="AJ121" i="2"/>
  <c r="AJ122" i="2"/>
  <c r="AJ123" i="2"/>
  <c r="AJ124" i="2"/>
  <c r="AJ126" i="2"/>
  <c r="AJ128" i="2"/>
  <c r="AJ97" i="2"/>
  <c r="AJ98" i="2"/>
  <c r="AJ99" i="2"/>
  <c r="AJ100" i="2"/>
  <c r="AJ101" i="2"/>
  <c r="AJ102" i="2"/>
  <c r="AJ103" i="2"/>
  <c r="AJ104" i="2"/>
  <c r="AJ105" i="2"/>
  <c r="AJ106" i="2"/>
  <c r="AJ107" i="2"/>
  <c r="AJ82" i="2"/>
  <c r="AJ83" i="2"/>
  <c r="AJ84" i="2"/>
  <c r="AJ85" i="2"/>
  <c r="AJ86" i="2"/>
  <c r="AJ89" i="2"/>
  <c r="AJ91" i="2"/>
  <c r="AJ78" i="2"/>
  <c r="AJ79" i="2"/>
  <c r="AJ80" i="2"/>
  <c r="AJ76" i="2"/>
  <c r="AJ65" i="2"/>
  <c r="AJ66" i="2"/>
  <c r="AJ68" i="2"/>
  <c r="AJ69" i="2"/>
  <c r="AJ60" i="2"/>
  <c r="AJ55" i="2"/>
  <c r="AJ56" i="2"/>
  <c r="AJ57" i="2"/>
  <c r="AJ58" i="2"/>
  <c r="AJ52" i="2"/>
  <c r="AJ53" i="2"/>
  <c r="AJ47" i="2"/>
  <c r="AJ42" i="2"/>
  <c r="AJ37" i="2"/>
  <c r="AJ33" i="2"/>
  <c r="AJ32" i="2"/>
  <c r="AJ30" i="2"/>
  <c r="AJ28" i="2"/>
  <c r="AJ27" i="2"/>
  <c r="AJ18" i="2"/>
  <c r="AJ17" i="2"/>
  <c r="AJ21" i="2"/>
  <c r="AJ20" i="2"/>
  <c r="AJ12" i="2"/>
  <c r="AJ11" i="2"/>
  <c r="AJ9" i="2"/>
  <c r="AJ8" i="2"/>
  <c r="AJ7" i="2"/>
  <c r="AJ25" i="1"/>
  <c r="AJ118" i="2" l="1"/>
  <c r="AJ70" i="2"/>
  <c r="AJ113" i="2"/>
  <c r="AJ31" i="2"/>
  <c r="AJ77" i="2"/>
  <c r="AJ81" i="2"/>
  <c r="AJ90" i="2" s="1"/>
  <c r="AJ67" i="2"/>
  <c r="AJ31" i="1"/>
  <c r="AJ127" i="2" l="1"/>
  <c r="AJ71" i="2"/>
  <c r="AJ118" i="1"/>
  <c r="AJ146" i="1"/>
  <c r="AJ239" i="1"/>
  <c r="AK234" i="2" s="1"/>
  <c r="AJ81" i="1"/>
  <c r="AJ90" i="1" s="1"/>
  <c r="AJ61" i="1"/>
  <c r="AJ10" i="1"/>
  <c r="AJ26" i="1" s="1"/>
  <c r="AJ36" i="1" s="1"/>
  <c r="AJ49" i="1" s="1"/>
  <c r="AO73" i="1" s="1"/>
  <c r="AJ223" i="1"/>
  <c r="AJ224" i="1"/>
  <c r="AK219" i="2" s="1"/>
  <c r="AJ226" i="1"/>
  <c r="AK221" i="2" s="1"/>
  <c r="AJ227" i="1"/>
  <c r="AK222" i="2" s="1"/>
  <c r="AJ228" i="1"/>
  <c r="AK223" i="2" s="1"/>
  <c r="AJ230" i="1"/>
  <c r="AK225" i="2" s="1"/>
  <c r="AJ231" i="1"/>
  <c r="AK226" i="2" s="1"/>
  <c r="AJ232" i="1"/>
  <c r="AK227" i="2" s="1"/>
  <c r="AJ233" i="1"/>
  <c r="AK228" i="2" s="1"/>
  <c r="AJ234" i="1"/>
  <c r="AK229" i="2" s="1"/>
  <c r="AJ235" i="1"/>
  <c r="AJ237" i="1"/>
  <c r="AK232" i="2" s="1"/>
  <c r="AJ212" i="1"/>
  <c r="AJ213" i="1"/>
  <c r="AJ208" i="2" s="1"/>
  <c r="AJ214" i="1"/>
  <c r="AJ209" i="2" s="1"/>
  <c r="AJ216" i="1"/>
  <c r="AJ211" i="2" s="1"/>
  <c r="AJ217" i="1"/>
  <c r="AJ212" i="2" s="1"/>
  <c r="AJ154" i="1"/>
  <c r="AJ155" i="1"/>
  <c r="AK150" i="2" s="1"/>
  <c r="AJ156" i="1"/>
  <c r="AK151" i="2" s="1"/>
  <c r="AJ157" i="1"/>
  <c r="AK152" i="2" s="1"/>
  <c r="AJ159" i="1"/>
  <c r="AK154" i="2" s="1"/>
  <c r="AJ160" i="1"/>
  <c r="AK155" i="2" s="1"/>
  <c r="AJ163" i="1"/>
  <c r="AJ165" i="1"/>
  <c r="AK160" i="2" s="1"/>
  <c r="AJ166" i="1"/>
  <c r="AJ167" i="1"/>
  <c r="AJ169" i="1"/>
  <c r="AK164" i="2" s="1"/>
  <c r="AJ175" i="1"/>
  <c r="AK170" i="2" s="1"/>
  <c r="AJ176" i="1"/>
  <c r="AK171" i="2" s="1"/>
  <c r="AJ177" i="1"/>
  <c r="AJ178" i="1"/>
  <c r="AJ180" i="1"/>
  <c r="AK175" i="2" s="1"/>
  <c r="AJ181" i="1"/>
  <c r="AK176" i="2" s="1"/>
  <c r="AJ185" i="1"/>
  <c r="AK180" i="2" s="1"/>
  <c r="AJ190" i="1"/>
  <c r="AK185" i="2" s="1"/>
  <c r="AJ195" i="1"/>
  <c r="AK190" i="2" s="1"/>
  <c r="AJ200" i="1"/>
  <c r="AK195" i="2" s="1"/>
  <c r="AJ201" i="1"/>
  <c r="AK196" i="2" s="1"/>
  <c r="AJ203" i="1"/>
  <c r="AK198" i="2" s="1"/>
  <c r="AJ204" i="1"/>
  <c r="AK199" i="2" s="1"/>
  <c r="AJ205" i="1"/>
  <c r="AK200" i="2" s="1"/>
  <c r="AJ206" i="1"/>
  <c r="AK201" i="2" s="1"/>
  <c r="AJ208" i="1"/>
  <c r="AK203" i="2" s="1"/>
  <c r="AJ64" i="1"/>
  <c r="AJ70" i="1"/>
  <c r="AJ71" i="1" s="1"/>
  <c r="AJ75" i="1"/>
  <c r="AJ96" i="1"/>
  <c r="AJ111" i="1"/>
  <c r="AJ113" i="1"/>
  <c r="AJ127" i="1" s="1"/>
  <c r="AJ64" i="2"/>
  <c r="AJ75" i="2"/>
  <c r="AJ111" i="2"/>
  <c r="AJ134" i="2"/>
  <c r="AJ149" i="2"/>
  <c r="AJ207" i="2"/>
  <c r="AJ218" i="2"/>
  <c r="AJ6" i="2"/>
  <c r="AJ210" i="2" l="1"/>
  <c r="AK153" i="2"/>
  <c r="AK169" i="2" s="1"/>
  <c r="AK179" i="2" s="1"/>
  <c r="AK181" i="2" s="1"/>
  <c r="AK183" i="2" s="1"/>
  <c r="AK186" i="2" s="1"/>
  <c r="AK49" i="2"/>
  <c r="AJ50" i="1"/>
  <c r="AK172" i="2"/>
  <c r="AK173" i="2"/>
  <c r="AK224" i="2"/>
  <c r="AK233" i="2" s="1"/>
  <c r="AK162" i="2"/>
  <c r="AK161" i="2"/>
  <c r="AJ213" i="2"/>
  <c r="AJ225" i="1"/>
  <c r="AK220" i="2" s="1"/>
  <c r="AJ215" i="1"/>
  <c r="AJ179" i="1"/>
  <c r="AJ218" i="1"/>
  <c r="AJ236" i="1"/>
  <c r="AK231" i="2" s="1"/>
  <c r="AJ209" i="1"/>
  <c r="AJ173" i="1"/>
  <c r="AJ158" i="1"/>
  <c r="AJ174" i="1" s="1"/>
  <c r="AJ184" i="1" s="1"/>
  <c r="AJ186" i="1" s="1"/>
  <c r="AJ188" i="1" s="1"/>
  <c r="AJ191" i="1" s="1"/>
  <c r="AJ229" i="1"/>
  <c r="AJ238" i="1" s="1"/>
  <c r="AJ38" i="1"/>
  <c r="AJ40" i="1" s="1"/>
  <c r="AJ46" i="1" s="1"/>
  <c r="AJ10" i="2"/>
  <c r="AJ26" i="2" s="1"/>
  <c r="AJ36" i="2" s="1"/>
  <c r="AJ38" i="2" s="1"/>
  <c r="AJ40" i="2" s="1"/>
  <c r="AJ25" i="2"/>
  <c r="AJ134" i="1"/>
  <c r="AJ219" i="1" l="1"/>
  <c r="AJ214" i="2"/>
  <c r="AK174" i="2"/>
  <c r="AK168" i="2"/>
  <c r="AK189" i="2"/>
  <c r="AK191" i="2" s="1"/>
  <c r="AK50" i="2"/>
  <c r="AK61" i="2"/>
  <c r="AO73" i="2" s="1"/>
  <c r="AJ46" i="2"/>
  <c r="AJ48" i="2" s="1"/>
  <c r="AJ43" i="2"/>
  <c r="AJ194" i="1"/>
  <c r="AJ196" i="1" s="1"/>
  <c r="AJ197" i="1"/>
  <c r="AJ43" i="1"/>
  <c r="AJ48" i="1"/>
  <c r="AI88" i="1"/>
  <c r="AJ88" i="2" s="1"/>
  <c r="AK192" i="2" l="1"/>
  <c r="AK204" i="2" s="1"/>
  <c r="AO216" i="2" s="1"/>
  <c r="AO221" i="1"/>
  <c r="AJ198" i="1"/>
  <c r="AI86" i="2"/>
  <c r="AI85" i="2"/>
  <c r="AI84" i="2"/>
  <c r="AI83" i="2"/>
  <c r="AI231" i="1"/>
  <c r="AJ226" i="2" s="1"/>
  <c r="AI232" i="1"/>
  <c r="AJ227" i="2" s="1"/>
  <c r="AI233" i="1"/>
  <c r="AJ228" i="2" s="1"/>
  <c r="AI234" i="1"/>
  <c r="AJ229" i="2" s="1"/>
  <c r="AI235" i="1"/>
  <c r="AI236" i="1"/>
  <c r="AJ231" i="2" s="1"/>
  <c r="AK193" i="2" l="1"/>
  <c r="AI91" i="2"/>
  <c r="AI89" i="2"/>
  <c r="AI82" i="2"/>
  <c r="AI80" i="2"/>
  <c r="AI79" i="2"/>
  <c r="AI78" i="2"/>
  <c r="AI76" i="2"/>
  <c r="AI69" i="2"/>
  <c r="AI68" i="2"/>
  <c r="AI66" i="2"/>
  <c r="AI65" i="2"/>
  <c r="AI60" i="2"/>
  <c r="AI58" i="2"/>
  <c r="AI57" i="2"/>
  <c r="AI56" i="2"/>
  <c r="AI55" i="2"/>
  <c r="AI53" i="2"/>
  <c r="AI52" i="2"/>
  <c r="AI47" i="2"/>
  <c r="AI30" i="2"/>
  <c r="AI21" i="2"/>
  <c r="AI18" i="2"/>
  <c r="AI42" i="2"/>
  <c r="AI37" i="2"/>
  <c r="AI33" i="2"/>
  <c r="AI32" i="2"/>
  <c r="AI28" i="2"/>
  <c r="AI27" i="2"/>
  <c r="AI20" i="2"/>
  <c r="AI17" i="2"/>
  <c r="AI12" i="2"/>
  <c r="AI11" i="2"/>
  <c r="AI9" i="2"/>
  <c r="AI8" i="2"/>
  <c r="AI7" i="2"/>
  <c r="AI6" i="2"/>
  <c r="AI64" i="2" s="1"/>
  <c r="AI75" i="2" s="1"/>
  <c r="AI169" i="1"/>
  <c r="AI77" i="2" l="1"/>
  <c r="AI164" i="2"/>
  <c r="AJ164" i="2"/>
  <c r="AI67" i="2"/>
  <c r="AI81" i="2"/>
  <c r="AI90" i="2" s="1"/>
  <c r="AI70" i="2"/>
  <c r="AI25" i="2"/>
  <c r="AI10" i="2"/>
  <c r="AI26" i="2" s="1"/>
  <c r="AI36" i="2" s="1"/>
  <c r="AI38" i="2" s="1"/>
  <c r="AI40" i="2" s="1"/>
  <c r="AI43" i="2" s="1"/>
  <c r="AI31" i="2"/>
  <c r="AI25" i="1"/>
  <c r="AI223" i="1"/>
  <c r="AI224" i="1"/>
  <c r="AJ219" i="2" s="1"/>
  <c r="AI226" i="1"/>
  <c r="AJ221" i="2" s="1"/>
  <c r="AI227" i="1"/>
  <c r="AJ222" i="2" s="1"/>
  <c r="AI228" i="1"/>
  <c r="AJ223" i="2" s="1"/>
  <c r="AI230" i="1"/>
  <c r="AJ225" i="2" s="1"/>
  <c r="AI237" i="1"/>
  <c r="AJ232" i="2" s="1"/>
  <c r="AI239" i="1"/>
  <c r="AJ234" i="2" s="1"/>
  <c r="AI212" i="1"/>
  <c r="AI213" i="1"/>
  <c r="AI208" i="2" s="1"/>
  <c r="AI214" i="1"/>
  <c r="AI209" i="2" s="1"/>
  <c r="AI216" i="1"/>
  <c r="AI217" i="1"/>
  <c r="AI212" i="2" s="1"/>
  <c r="AI195" i="1"/>
  <c r="AJ190" i="2" s="1"/>
  <c r="AI200" i="1"/>
  <c r="AJ195" i="2" s="1"/>
  <c r="AI201" i="1"/>
  <c r="AJ196" i="2" s="1"/>
  <c r="AI203" i="1"/>
  <c r="AJ198" i="2" s="1"/>
  <c r="AI204" i="1"/>
  <c r="AJ199" i="2" s="1"/>
  <c r="AI205" i="1"/>
  <c r="AJ200" i="2" s="1"/>
  <c r="AI206" i="1"/>
  <c r="AJ201" i="2" s="1"/>
  <c r="AI208" i="1"/>
  <c r="AJ203" i="2" s="1"/>
  <c r="AI155" i="1"/>
  <c r="AJ150" i="2" s="1"/>
  <c r="AI156" i="1"/>
  <c r="AJ151" i="2" s="1"/>
  <c r="AI157" i="1"/>
  <c r="AJ152" i="2" s="1"/>
  <c r="AI159" i="1"/>
  <c r="AJ154" i="2" s="1"/>
  <c r="AI160" i="1"/>
  <c r="AJ155" i="2" s="1"/>
  <c r="AI163" i="1"/>
  <c r="AI165" i="1"/>
  <c r="AJ160" i="2" s="1"/>
  <c r="AI166" i="1"/>
  <c r="AI167" i="1"/>
  <c r="AI168" i="1"/>
  <c r="AJ163" i="2" s="1"/>
  <c r="AI175" i="1"/>
  <c r="AJ170" i="2" s="1"/>
  <c r="AI176" i="1"/>
  <c r="AJ171" i="2" s="1"/>
  <c r="AI177" i="1"/>
  <c r="AI178" i="1"/>
  <c r="AI180" i="1"/>
  <c r="AJ175" i="2" s="1"/>
  <c r="AI181" i="1"/>
  <c r="AJ176" i="2" s="1"/>
  <c r="AI185" i="1"/>
  <c r="AJ180" i="2" s="1"/>
  <c r="AI190" i="1"/>
  <c r="AJ185" i="2" s="1"/>
  <c r="AI154" i="1"/>
  <c r="AJ153" i="2" l="1"/>
  <c r="AJ169" i="2" s="1"/>
  <c r="AJ179" i="2" s="1"/>
  <c r="AJ181" i="2" s="1"/>
  <c r="AJ183" i="2" s="1"/>
  <c r="AI71" i="2"/>
  <c r="AJ173" i="2"/>
  <c r="AJ172" i="2"/>
  <c r="AJ224" i="2"/>
  <c r="AJ233" i="2" s="1"/>
  <c r="AJ161" i="2"/>
  <c r="AJ162" i="2"/>
  <c r="AI210" i="2"/>
  <c r="AI173" i="1"/>
  <c r="AI218" i="1"/>
  <c r="AI211" i="2"/>
  <c r="AI213" i="2" s="1"/>
  <c r="AI46" i="2"/>
  <c r="AI48" i="2" s="1"/>
  <c r="AI179" i="1"/>
  <c r="AI215" i="1"/>
  <c r="AI225" i="1"/>
  <c r="AJ220" i="2" s="1"/>
  <c r="AI209" i="1"/>
  <c r="AI158" i="1"/>
  <c r="AI174" i="1" s="1"/>
  <c r="AI184" i="1" s="1"/>
  <c r="AI186" i="1" s="1"/>
  <c r="AI188" i="1" s="1"/>
  <c r="AI191" i="1" s="1"/>
  <c r="AI229" i="1"/>
  <c r="AI238" i="1" s="1"/>
  <c r="AI81" i="1"/>
  <c r="AI90" i="1" s="1"/>
  <c r="AI77" i="1"/>
  <c r="AI75" i="1"/>
  <c r="AI70" i="1"/>
  <c r="AI67" i="1"/>
  <c r="AI64" i="1"/>
  <c r="AI61" i="1"/>
  <c r="AI31" i="1"/>
  <c r="AI10" i="1"/>
  <c r="AI26" i="1" s="1"/>
  <c r="AI36" i="1" s="1"/>
  <c r="AI49" i="1" s="1"/>
  <c r="AN73" i="1" s="1"/>
  <c r="AI6" i="1"/>
  <c r="AI219" i="1" l="1"/>
  <c r="AJ49" i="2"/>
  <c r="AJ50" i="2" s="1"/>
  <c r="AJ168" i="2"/>
  <c r="AJ174" i="2"/>
  <c r="AJ186" i="2"/>
  <c r="AJ189" i="2"/>
  <c r="AJ191" i="2" s="1"/>
  <c r="AI214" i="2"/>
  <c r="AI71" i="1"/>
  <c r="AI194" i="1"/>
  <c r="AI196" i="1" s="1"/>
  <c r="AI38" i="1"/>
  <c r="AI40" i="1" s="1"/>
  <c r="AI128" i="2"/>
  <c r="AI126" i="2"/>
  <c r="AI124" i="2"/>
  <c r="AI123" i="2"/>
  <c r="AI122" i="2"/>
  <c r="AI121" i="2"/>
  <c r="AI120" i="2"/>
  <c r="AI119" i="2"/>
  <c r="AI116" i="2"/>
  <c r="AI115" i="2"/>
  <c r="AI114" i="2"/>
  <c r="AI112" i="2"/>
  <c r="AJ61" i="2" l="1"/>
  <c r="AN73" i="2" s="1"/>
  <c r="AI118" i="2"/>
  <c r="AI113" i="2"/>
  <c r="AI46" i="1"/>
  <c r="AI48" i="1" s="1"/>
  <c r="AI43" i="1"/>
  <c r="AI197" i="1"/>
  <c r="AI50" i="1"/>
  <c r="AI118" i="1"/>
  <c r="AI113" i="1"/>
  <c r="AI111" i="1"/>
  <c r="AJ192" i="2" l="1"/>
  <c r="AJ204" i="2" s="1"/>
  <c r="AN216" i="2" s="1"/>
  <c r="AN221" i="1"/>
  <c r="AI127" i="2"/>
  <c r="AI198" i="1"/>
  <c r="AI127" i="1"/>
  <c r="AI134" i="1"/>
  <c r="AI96" i="1"/>
  <c r="AH223" i="1"/>
  <c r="AH212" i="1"/>
  <c r="AH154" i="1"/>
  <c r="AH111" i="1"/>
  <c r="AH96" i="1"/>
  <c r="AH75" i="1"/>
  <c r="AH64" i="1"/>
  <c r="AH6" i="1"/>
  <c r="AI107" i="2"/>
  <c r="AI106" i="2"/>
  <c r="AI105" i="2"/>
  <c r="AI104" i="2"/>
  <c r="AI103" i="2"/>
  <c r="AI102" i="2"/>
  <c r="AI101" i="2"/>
  <c r="AI100" i="2"/>
  <c r="AI99" i="2"/>
  <c r="AI98" i="2"/>
  <c r="AJ193" i="2" l="1"/>
  <c r="AI111" i="2"/>
  <c r="AI149" i="2" s="1"/>
  <c r="AI207" i="2" s="1"/>
  <c r="AI218" i="2" s="1"/>
  <c r="AH218" i="2"/>
  <c r="AH207" i="2"/>
  <c r="AH149" i="2"/>
  <c r="AH134" i="2"/>
  <c r="AH111" i="2"/>
  <c r="AH75" i="2"/>
  <c r="AH6" i="2"/>
  <c r="AH64" i="2"/>
  <c r="AH143" i="2" l="1"/>
  <c r="AH139" i="2"/>
  <c r="AH137" i="2"/>
  <c r="AH128" i="2"/>
  <c r="AH126" i="2"/>
  <c r="AH124" i="2"/>
  <c r="AH123" i="2"/>
  <c r="AH122" i="2"/>
  <c r="AH121" i="2"/>
  <c r="AH120" i="2"/>
  <c r="AH119" i="2"/>
  <c r="AH116" i="2"/>
  <c r="AH115" i="2"/>
  <c r="AH114" i="2"/>
  <c r="AH112" i="2"/>
  <c r="AH107" i="2"/>
  <c r="AH106" i="2"/>
  <c r="AH105" i="2"/>
  <c r="AH104" i="2"/>
  <c r="AH103" i="2"/>
  <c r="AH102" i="2"/>
  <c r="AH101" i="2"/>
  <c r="AH100" i="2"/>
  <c r="AH99" i="2"/>
  <c r="AH98" i="2"/>
  <c r="AH97" i="2"/>
  <c r="AH91" i="2"/>
  <c r="AH89" i="2"/>
  <c r="AH86" i="2"/>
  <c r="AH85" i="2"/>
  <c r="AH84" i="2"/>
  <c r="AH83" i="2"/>
  <c r="AH82" i="2"/>
  <c r="AH80" i="2"/>
  <c r="AH79" i="2"/>
  <c r="AH78" i="2"/>
  <c r="AH76" i="2"/>
  <c r="AH69" i="2"/>
  <c r="AH68" i="2"/>
  <c r="AH66" i="2"/>
  <c r="AH65" i="2"/>
  <c r="AH60" i="2"/>
  <c r="AH58" i="2"/>
  <c r="AH57" i="2"/>
  <c r="AH56" i="2"/>
  <c r="AH55" i="2"/>
  <c r="AH53" i="2"/>
  <c r="AH52" i="2"/>
  <c r="AH47" i="2"/>
  <c r="AH42" i="2"/>
  <c r="AH37" i="2"/>
  <c r="AH33" i="2"/>
  <c r="AH32" i="2"/>
  <c r="AH29" i="2"/>
  <c r="AH28" i="2"/>
  <c r="AH27" i="2"/>
  <c r="AH20" i="2"/>
  <c r="AH19" i="2"/>
  <c r="AH17" i="2"/>
  <c r="AH12" i="2"/>
  <c r="AH11" i="2"/>
  <c r="AH9" i="2"/>
  <c r="AH8" i="2"/>
  <c r="AH7" i="2"/>
  <c r="AH108" i="2" l="1"/>
  <c r="AI108" i="2"/>
  <c r="AJ108" i="2"/>
  <c r="AK108" i="2"/>
  <c r="AH118" i="2"/>
  <c r="AH70" i="2"/>
  <c r="AH67" i="2"/>
  <c r="AH31" i="2"/>
  <c r="AH25" i="2"/>
  <c r="AH81" i="2"/>
  <c r="AH90" i="2" s="1"/>
  <c r="AH10" i="2"/>
  <c r="AH26" i="2" s="1"/>
  <c r="AH36" i="2" s="1"/>
  <c r="AH38" i="2" s="1"/>
  <c r="AH40" i="2" s="1"/>
  <c r="AH43" i="2" s="1"/>
  <c r="AH77" i="2"/>
  <c r="AH113" i="2"/>
  <c r="AH71" i="2" l="1"/>
  <c r="AH127" i="2"/>
  <c r="AH46" i="2"/>
  <c r="AH48" i="2" s="1"/>
  <c r="AH239" i="1"/>
  <c r="AH237" i="1"/>
  <c r="AH235" i="1"/>
  <c r="AH234" i="1"/>
  <c r="AH233" i="1"/>
  <c r="AH232" i="1"/>
  <c r="AH231" i="1"/>
  <c r="AH230" i="1"/>
  <c r="AH228" i="1"/>
  <c r="AH227" i="1"/>
  <c r="AH226" i="1"/>
  <c r="AI221" i="2" s="1"/>
  <c r="AH224" i="1"/>
  <c r="AH217" i="1"/>
  <c r="AH212" i="2" s="1"/>
  <c r="AH216" i="1"/>
  <c r="AH211" i="2" s="1"/>
  <c r="AH214" i="1"/>
  <c r="AH209" i="2" s="1"/>
  <c r="AH213" i="1"/>
  <c r="AH208" i="1"/>
  <c r="AH206" i="1"/>
  <c r="AH205" i="1"/>
  <c r="AH204" i="1"/>
  <c r="AH203" i="1"/>
  <c r="AH201" i="1"/>
  <c r="AH200" i="1"/>
  <c r="AH195" i="1"/>
  <c r="AH190" i="1"/>
  <c r="AH185" i="1"/>
  <c r="AH181" i="1"/>
  <c r="AH180" i="1"/>
  <c r="AH178" i="1"/>
  <c r="AH173" i="2" s="1"/>
  <c r="AH177" i="1"/>
  <c r="AH176" i="1"/>
  <c r="AH175" i="1"/>
  <c r="AH168" i="1"/>
  <c r="AH167" i="1"/>
  <c r="AH162" i="2" s="1"/>
  <c r="AH166" i="1"/>
  <c r="AH165" i="1"/>
  <c r="AH163" i="1"/>
  <c r="AH160" i="1"/>
  <c r="AH159" i="1"/>
  <c r="AH157" i="1"/>
  <c r="AH156" i="1"/>
  <c r="AH155" i="1"/>
  <c r="AH118" i="1"/>
  <c r="AH113" i="1"/>
  <c r="AH88" i="1"/>
  <c r="AI88" i="2" s="1"/>
  <c r="AH81" i="1"/>
  <c r="AH90" i="1" s="1"/>
  <c r="AH70" i="1"/>
  <c r="AH67" i="1"/>
  <c r="AH61" i="1"/>
  <c r="AH31" i="1"/>
  <c r="AH25" i="1"/>
  <c r="AH10" i="1"/>
  <c r="AH26" i="1" s="1"/>
  <c r="AH36" i="1" s="1"/>
  <c r="AH71" i="1" l="1"/>
  <c r="AH150" i="2"/>
  <c r="AI150" i="2"/>
  <c r="AH155" i="2"/>
  <c r="AI155" i="2"/>
  <c r="AH172" i="2"/>
  <c r="AI173" i="2"/>
  <c r="AI172" i="2"/>
  <c r="AH180" i="2"/>
  <c r="AI180" i="2"/>
  <c r="AH196" i="2"/>
  <c r="AI196" i="2"/>
  <c r="AH201" i="2"/>
  <c r="AI201" i="2"/>
  <c r="AH222" i="2"/>
  <c r="AI222" i="2"/>
  <c r="AH227" i="2"/>
  <c r="AI227" i="2"/>
  <c r="AH232" i="2"/>
  <c r="AI232" i="2"/>
  <c r="AH151" i="2"/>
  <c r="AI151" i="2"/>
  <c r="AH163" i="2"/>
  <c r="AI163" i="2"/>
  <c r="AH185" i="2"/>
  <c r="AI185" i="2"/>
  <c r="AH198" i="2"/>
  <c r="AI198" i="2"/>
  <c r="AH203" i="2"/>
  <c r="AI203" i="2"/>
  <c r="AH223" i="2"/>
  <c r="AI223" i="2"/>
  <c r="AH228" i="2"/>
  <c r="AI228" i="2"/>
  <c r="AH234" i="2"/>
  <c r="AI234" i="2"/>
  <c r="AH152" i="2"/>
  <c r="AI152" i="2"/>
  <c r="AH160" i="2"/>
  <c r="AI160" i="2"/>
  <c r="AH170" i="2"/>
  <c r="AI170" i="2"/>
  <c r="AH175" i="2"/>
  <c r="AI175" i="2"/>
  <c r="AH190" i="2"/>
  <c r="AI190" i="2"/>
  <c r="AH199" i="2"/>
  <c r="AI199" i="2"/>
  <c r="AH219" i="2"/>
  <c r="AI219" i="2"/>
  <c r="AH225" i="2"/>
  <c r="AI225" i="2"/>
  <c r="AH229" i="2"/>
  <c r="AI229" i="2"/>
  <c r="AH154" i="2"/>
  <c r="AI154" i="2"/>
  <c r="AH161" i="2"/>
  <c r="AI161" i="2"/>
  <c r="AI162" i="2"/>
  <c r="AH171" i="2"/>
  <c r="AI171" i="2"/>
  <c r="AH176" i="2"/>
  <c r="AI176" i="2"/>
  <c r="AH195" i="2"/>
  <c r="AI195" i="2"/>
  <c r="AH200" i="2"/>
  <c r="AI200" i="2"/>
  <c r="AH226" i="2"/>
  <c r="AI226" i="2"/>
  <c r="AH213" i="2"/>
  <c r="AH127" i="1"/>
  <c r="AH215" i="1"/>
  <c r="AH208" i="2"/>
  <c r="AH210" i="2" s="1"/>
  <c r="AH225" i="1"/>
  <c r="AH221" i="2"/>
  <c r="AH236" i="1"/>
  <c r="AH88" i="2"/>
  <c r="AH218" i="1"/>
  <c r="AH158" i="1"/>
  <c r="AH174" i="1" s="1"/>
  <c r="AH184" i="1" s="1"/>
  <c r="AH186" i="1" s="1"/>
  <c r="AH188" i="1" s="1"/>
  <c r="AH191" i="1" s="1"/>
  <c r="AH229" i="1"/>
  <c r="AH238" i="1" s="1"/>
  <c r="AH209" i="1"/>
  <c r="AH179" i="1"/>
  <c r="AH173" i="1"/>
  <c r="AH49" i="1"/>
  <c r="AM73" i="1" s="1"/>
  <c r="AH38" i="1"/>
  <c r="AH40" i="1" s="1"/>
  <c r="AH153" i="2" l="1"/>
  <c r="AH169" i="2" s="1"/>
  <c r="AH179" i="2" s="1"/>
  <c r="AH181" i="2" s="1"/>
  <c r="AH183" i="2" s="1"/>
  <c r="AH189" i="2" s="1"/>
  <c r="AH191" i="2" s="1"/>
  <c r="AH224" i="2"/>
  <c r="AH233" i="2" s="1"/>
  <c r="AH174" i="2"/>
  <c r="AI174" i="2"/>
  <c r="AH168" i="2"/>
  <c r="AI153" i="2"/>
  <c r="AI169" i="2" s="1"/>
  <c r="AI179" i="2" s="1"/>
  <c r="AI181" i="2" s="1"/>
  <c r="AI183" i="2" s="1"/>
  <c r="AH49" i="2"/>
  <c r="AH61" i="2" s="1"/>
  <c r="AI49" i="2"/>
  <c r="AH231" i="2"/>
  <c r="AI231" i="2"/>
  <c r="AI224" i="2"/>
  <c r="AI233" i="2" s="1"/>
  <c r="AH220" i="2"/>
  <c r="AI220" i="2"/>
  <c r="AH214" i="2"/>
  <c r="AI168" i="2"/>
  <c r="AH219" i="1"/>
  <c r="AH194" i="1"/>
  <c r="AH196" i="1" s="1"/>
  <c r="AH43" i="1"/>
  <c r="AH46" i="1"/>
  <c r="AH48" i="1" s="1"/>
  <c r="AH197" i="1"/>
  <c r="AM221" i="1" s="1"/>
  <c r="AH50" i="1"/>
  <c r="X124" i="2"/>
  <c r="Y124" i="2"/>
  <c r="Z124" i="2"/>
  <c r="AA124" i="2"/>
  <c r="AC124" i="2"/>
  <c r="AD124" i="2"/>
  <c r="AE124" i="2"/>
  <c r="AF124" i="2"/>
  <c r="AF128" i="2"/>
  <c r="AF126" i="2"/>
  <c r="AF123" i="2"/>
  <c r="AF122" i="2"/>
  <c r="AF121" i="2"/>
  <c r="AF120" i="2"/>
  <c r="AF119" i="2"/>
  <c r="AF116" i="2"/>
  <c r="AF115" i="2"/>
  <c r="AF114" i="2"/>
  <c r="AF112" i="2"/>
  <c r="AF111" i="2"/>
  <c r="AF149" i="2" s="1"/>
  <c r="AF207" i="2" s="1"/>
  <c r="AF218" i="2" s="1"/>
  <c r="AF91" i="2"/>
  <c r="AF89" i="2"/>
  <c r="AF86" i="2"/>
  <c r="AF85" i="2"/>
  <c r="AF84" i="2"/>
  <c r="AF83" i="2"/>
  <c r="AF82" i="2"/>
  <c r="AF80" i="2"/>
  <c r="AF79" i="2"/>
  <c r="AF78" i="2"/>
  <c r="AF76" i="2"/>
  <c r="AF69" i="2"/>
  <c r="AF68" i="2"/>
  <c r="AF66" i="2"/>
  <c r="AF65" i="2"/>
  <c r="AF60" i="2"/>
  <c r="AF58" i="2"/>
  <c r="AF57" i="2"/>
  <c r="AF56" i="2"/>
  <c r="AF55" i="2"/>
  <c r="AF53" i="2"/>
  <c r="AF52" i="2"/>
  <c r="AF47" i="2"/>
  <c r="AF42" i="2"/>
  <c r="AF37" i="2"/>
  <c r="AF33" i="2"/>
  <c r="AF32" i="2"/>
  <c r="AF30" i="2"/>
  <c r="AF29" i="2"/>
  <c r="AF28" i="2"/>
  <c r="AF27" i="2"/>
  <c r="AF20" i="2"/>
  <c r="AF19" i="2"/>
  <c r="AF18" i="2"/>
  <c r="AF17" i="2"/>
  <c r="AF12" i="2"/>
  <c r="AF11" i="2"/>
  <c r="AF9" i="2"/>
  <c r="AF8" i="2"/>
  <c r="AF7" i="2"/>
  <c r="AF6" i="2"/>
  <c r="AF64" i="2" s="1"/>
  <c r="AF97" i="2"/>
  <c r="AF98" i="2"/>
  <c r="AF99" i="2"/>
  <c r="AF100" i="2"/>
  <c r="AF101" i="2"/>
  <c r="AF102" i="2"/>
  <c r="AF103" i="2"/>
  <c r="AF104" i="2"/>
  <c r="AF105" i="2"/>
  <c r="AF106" i="2"/>
  <c r="AF107" i="2"/>
  <c r="AH186" i="2" l="1"/>
  <c r="AH50" i="2"/>
  <c r="AI189" i="2"/>
  <c r="AI191" i="2" s="1"/>
  <c r="AI186" i="2"/>
  <c r="AH192" i="2"/>
  <c r="AH204" i="2" s="1"/>
  <c r="AI192" i="2"/>
  <c r="AI61" i="2"/>
  <c r="AI50" i="2"/>
  <c r="AF67" i="2"/>
  <c r="AF81" i="2"/>
  <c r="AF90" i="2" s="1"/>
  <c r="AF10" i="2"/>
  <c r="AF26" i="2" s="1"/>
  <c r="AF36" i="2" s="1"/>
  <c r="AF38" i="2" s="1"/>
  <c r="AF40" i="2" s="1"/>
  <c r="AF46" i="2" s="1"/>
  <c r="AF48" i="2" s="1"/>
  <c r="AF25" i="2"/>
  <c r="AF70" i="2"/>
  <c r="AF118" i="2"/>
  <c r="AF113" i="2"/>
  <c r="AH198" i="1"/>
  <c r="AF31" i="2"/>
  <c r="AF77" i="2"/>
  <c r="AK73" i="2" l="1"/>
  <c r="AM73" i="2"/>
  <c r="AH193" i="2"/>
  <c r="AI204" i="2"/>
  <c r="AI193" i="2"/>
  <c r="AF43" i="2"/>
  <c r="AF127" i="2"/>
  <c r="AF71" i="2"/>
  <c r="AF239" i="1"/>
  <c r="AF237" i="1"/>
  <c r="AF234" i="1"/>
  <c r="AF233" i="1"/>
  <c r="AF232" i="1"/>
  <c r="AF231" i="1"/>
  <c r="AF230" i="1"/>
  <c r="AF228" i="1"/>
  <c r="AF227" i="1"/>
  <c r="AF226" i="1"/>
  <c r="AF224" i="1"/>
  <c r="AF217" i="1"/>
  <c r="AF212" i="2" s="1"/>
  <c r="AF216" i="1"/>
  <c r="AF214" i="1"/>
  <c r="AF209" i="2" s="1"/>
  <c r="AF213" i="1"/>
  <c r="AF208" i="2" s="1"/>
  <c r="AF208" i="1"/>
  <c r="AF206" i="1"/>
  <c r="AF205" i="1"/>
  <c r="AF204" i="1"/>
  <c r="AF203" i="1"/>
  <c r="AF201" i="1"/>
  <c r="AF200" i="1"/>
  <c r="AF195" i="1"/>
  <c r="AF190" i="1"/>
  <c r="AF185" i="1"/>
  <c r="AF181" i="1"/>
  <c r="AF180" i="1"/>
  <c r="AF177" i="1"/>
  <c r="AF176" i="1"/>
  <c r="AF175" i="1"/>
  <c r="AF168" i="1"/>
  <c r="AF167" i="1"/>
  <c r="AF165" i="1"/>
  <c r="AF163" i="1"/>
  <c r="AF160" i="1"/>
  <c r="AF159" i="1"/>
  <c r="AF157" i="1"/>
  <c r="AF156" i="1"/>
  <c r="AF155" i="1"/>
  <c r="AF154" i="1"/>
  <c r="AF212" i="1" s="1"/>
  <c r="AF223" i="1" s="1"/>
  <c r="AK216" i="2" l="1"/>
  <c r="AM216" i="2"/>
  <c r="AF210" i="2"/>
  <c r="AF158" i="1"/>
  <c r="AF174" i="1" s="1"/>
  <c r="AF184" i="1" s="1"/>
  <c r="AF186" i="1" s="1"/>
  <c r="AF188" i="1" s="1"/>
  <c r="AF218" i="1"/>
  <c r="AF211" i="2"/>
  <c r="AF213" i="2" s="1"/>
  <c r="AF229" i="1"/>
  <c r="AF238" i="1" s="1"/>
  <c r="AF215" i="1"/>
  <c r="AF209" i="1"/>
  <c r="AF179" i="1"/>
  <c r="AF173" i="1"/>
  <c r="AF225" i="1"/>
  <c r="AF214" i="2" l="1"/>
  <c r="AF219" i="1"/>
  <c r="AF194" i="1"/>
  <c r="AF196" i="1" s="1"/>
  <c r="AF191" i="1"/>
  <c r="AF118" i="1"/>
  <c r="AF113" i="1"/>
  <c r="AF88" i="1"/>
  <c r="AF81" i="1"/>
  <c r="AF90" i="1" s="1"/>
  <c r="AF70" i="1"/>
  <c r="AF67" i="1"/>
  <c r="AF61" i="1"/>
  <c r="AF31" i="1"/>
  <c r="AF25" i="1"/>
  <c r="AF10" i="1"/>
  <c r="AF26" i="1" s="1"/>
  <c r="AF36" i="1" s="1"/>
  <c r="AF38" i="1" s="1"/>
  <c r="AF40" i="1" s="1"/>
  <c r="AF43" i="1" s="1"/>
  <c r="AF6" i="1"/>
  <c r="AF64" i="1" s="1"/>
  <c r="AF75" i="1" s="1"/>
  <c r="AF236" i="1" l="1"/>
  <c r="AF71" i="1"/>
  <c r="AF49" i="1"/>
  <c r="AF46" i="1"/>
  <c r="AF48" i="1" s="1"/>
  <c r="AF127" i="1"/>
  <c r="AF73" i="1" l="1"/>
  <c r="AF197" i="1"/>
  <c r="AF50" i="1"/>
  <c r="AF198" i="1" l="1"/>
  <c r="AF221" i="1"/>
  <c r="AF146" i="1"/>
  <c r="AF111" i="1"/>
  <c r="AE76" i="2" l="1"/>
  <c r="AE78" i="2"/>
  <c r="AE79" i="2"/>
  <c r="AE80" i="2"/>
  <c r="AE82" i="2"/>
  <c r="AE83" i="2"/>
  <c r="AE84" i="2"/>
  <c r="AE85" i="2"/>
  <c r="AE86" i="2"/>
  <c r="AE89" i="2"/>
  <c r="AE91" i="2"/>
  <c r="AE65" i="2"/>
  <c r="AE66" i="2"/>
  <c r="AE68" i="2"/>
  <c r="AE69" i="2"/>
  <c r="AE8" i="2"/>
  <c r="AE9" i="2"/>
  <c r="AE11" i="2"/>
  <c r="AE12" i="2"/>
  <c r="AE17" i="2"/>
  <c r="AE18" i="2"/>
  <c r="AE19" i="2"/>
  <c r="AE20" i="2"/>
  <c r="AE27" i="2"/>
  <c r="AE28" i="2"/>
  <c r="AE29" i="2"/>
  <c r="AE30" i="2"/>
  <c r="AE32" i="2"/>
  <c r="AE33" i="2"/>
  <c r="AE37" i="2"/>
  <c r="AE42" i="2"/>
  <c r="AE47" i="2"/>
  <c r="AE52" i="2"/>
  <c r="AE53" i="2"/>
  <c r="AE55" i="2"/>
  <c r="AE56" i="2"/>
  <c r="AE57" i="2"/>
  <c r="AE58" i="2"/>
  <c r="AE60" i="2"/>
  <c r="AE7" i="2"/>
  <c r="AE224" i="1"/>
  <c r="AE226" i="1"/>
  <c r="AE227" i="1"/>
  <c r="AE228" i="1"/>
  <c r="AE230" i="1"/>
  <c r="AE231" i="1"/>
  <c r="AF226" i="2" s="1"/>
  <c r="AE232" i="1"/>
  <c r="AF227" i="2" s="1"/>
  <c r="AE233" i="1"/>
  <c r="AF228" i="2" s="1"/>
  <c r="AE234" i="1"/>
  <c r="AF229" i="2" s="1"/>
  <c r="AE235" i="1"/>
  <c r="AE237" i="1"/>
  <c r="AF232" i="2" s="1"/>
  <c r="AE239" i="1"/>
  <c r="AE213" i="1"/>
  <c r="AE208" i="2" s="1"/>
  <c r="AE214" i="1"/>
  <c r="AE216" i="1"/>
  <c r="AE217" i="1"/>
  <c r="AE212" i="2" s="1"/>
  <c r="AE159" i="1"/>
  <c r="AE160" i="1"/>
  <c r="AE163" i="1"/>
  <c r="AE165" i="1"/>
  <c r="AE166" i="1"/>
  <c r="AE167" i="1"/>
  <c r="AF162" i="2" s="1"/>
  <c r="AE168" i="1"/>
  <c r="AE175" i="1"/>
  <c r="AE176" i="1"/>
  <c r="AE177" i="1"/>
  <c r="AF172" i="2" s="1"/>
  <c r="AE178" i="1"/>
  <c r="AE180" i="1"/>
  <c r="AF175" i="2" s="1"/>
  <c r="AE181" i="1"/>
  <c r="AF176" i="2" s="1"/>
  <c r="AE185" i="1"/>
  <c r="AF180" i="2" s="1"/>
  <c r="AE190" i="1"/>
  <c r="AE195" i="1"/>
  <c r="AE200" i="1"/>
  <c r="AF195" i="2" s="1"/>
  <c r="AE201" i="1"/>
  <c r="AF196" i="2" s="1"/>
  <c r="AE203" i="1"/>
  <c r="AF198" i="2" s="1"/>
  <c r="AE204" i="1"/>
  <c r="AF199" i="2" s="1"/>
  <c r="AE205" i="1"/>
  <c r="AF200" i="2" s="1"/>
  <c r="AE206" i="1"/>
  <c r="AF201" i="2" s="1"/>
  <c r="AE208" i="1"/>
  <c r="AE157" i="1"/>
  <c r="AE156" i="1"/>
  <c r="AF151" i="2" s="1"/>
  <c r="AE155" i="1"/>
  <c r="AF88" i="2"/>
  <c r="AE81" i="1"/>
  <c r="AE90" i="1" s="1"/>
  <c r="AE77" i="1"/>
  <c r="AE70" i="1"/>
  <c r="AE67" i="1"/>
  <c r="AE61" i="1"/>
  <c r="AE31" i="1"/>
  <c r="AE25" i="1"/>
  <c r="AE10" i="1"/>
  <c r="AE26" i="1" s="1"/>
  <c r="AE36" i="1" s="1"/>
  <c r="AE154" i="1"/>
  <c r="AE212" i="1" s="1"/>
  <c r="AE223" i="1" s="1"/>
  <c r="AE67" i="2" l="1"/>
  <c r="AE215" i="1"/>
  <c r="AE179" i="1"/>
  <c r="AF171" i="2"/>
  <c r="AF161" i="2"/>
  <c r="AF154" i="2"/>
  <c r="AE225" i="1"/>
  <c r="AF221" i="2"/>
  <c r="AF152" i="2"/>
  <c r="AF190" i="2"/>
  <c r="AF170" i="2"/>
  <c r="AF160" i="2"/>
  <c r="AF225" i="2"/>
  <c r="AF219" i="2"/>
  <c r="AE70" i="2"/>
  <c r="AF203" i="2"/>
  <c r="AF185" i="2"/>
  <c r="AF173" i="2"/>
  <c r="AF163" i="2"/>
  <c r="AE211" i="2"/>
  <c r="AE213" i="2" s="1"/>
  <c r="AE218" i="1"/>
  <c r="AF234" i="2"/>
  <c r="AF223" i="2"/>
  <c r="AE209" i="2"/>
  <c r="AE210" i="2" s="1"/>
  <c r="AF150" i="2"/>
  <c r="AF153" i="2" s="1"/>
  <c r="AF155" i="2"/>
  <c r="AF222" i="2"/>
  <c r="AE77" i="2"/>
  <c r="AE71" i="1"/>
  <c r="AE236" i="1"/>
  <c r="AF231" i="2" s="1"/>
  <c r="AE209" i="1"/>
  <c r="AE31" i="2"/>
  <c r="AE173" i="1"/>
  <c r="AE25" i="2"/>
  <c r="AE10" i="2"/>
  <c r="AE26" i="2" s="1"/>
  <c r="AE36" i="2" s="1"/>
  <c r="AE38" i="2" s="1"/>
  <c r="AE40" i="2" s="1"/>
  <c r="AE43" i="2" s="1"/>
  <c r="AE49" i="1"/>
  <c r="AJ73" i="1" s="1"/>
  <c r="AE38" i="1"/>
  <c r="AE40" i="1" s="1"/>
  <c r="AE158" i="1"/>
  <c r="AE174" i="1" s="1"/>
  <c r="AE184" i="1" s="1"/>
  <c r="AE186" i="1" s="1"/>
  <c r="AE188" i="1" s="1"/>
  <c r="AE81" i="2"/>
  <c r="AE90" i="2" s="1"/>
  <c r="AE229" i="1"/>
  <c r="AE238" i="1" s="1"/>
  <c r="AE219" i="1" l="1"/>
  <c r="AE71" i="2"/>
  <c r="AF49" i="2"/>
  <c r="AF61" i="2" s="1"/>
  <c r="AJ73" i="2" s="1"/>
  <c r="AF169" i="2"/>
  <c r="AF179" i="2" s="1"/>
  <c r="AF181" i="2" s="1"/>
  <c r="AF183" i="2" s="1"/>
  <c r="AF189" i="2" s="1"/>
  <c r="AF191" i="2" s="1"/>
  <c r="AF224" i="2"/>
  <c r="AF233" i="2" s="1"/>
  <c r="AF220" i="2"/>
  <c r="AF168" i="2"/>
  <c r="AF174" i="2"/>
  <c r="AE214" i="2"/>
  <c r="AE46" i="2"/>
  <c r="AE48" i="2" s="1"/>
  <c r="AE191" i="1"/>
  <c r="AE194" i="1"/>
  <c r="AE196" i="1" s="1"/>
  <c r="AE43" i="1"/>
  <c r="AE46" i="1"/>
  <c r="AE48" i="1" s="1"/>
  <c r="AE50" i="1"/>
  <c r="AE197" i="1"/>
  <c r="AE111" i="2"/>
  <c r="AE149" i="2" s="1"/>
  <c r="AE207" i="2" s="1"/>
  <c r="AE218" i="2" s="1"/>
  <c r="AE112" i="2"/>
  <c r="AE114" i="2"/>
  <c r="AE115" i="2"/>
  <c r="AE116" i="2"/>
  <c r="AE119" i="2"/>
  <c r="AE120" i="2"/>
  <c r="AE121" i="2"/>
  <c r="AE122" i="2"/>
  <c r="AE123" i="2"/>
  <c r="AE126" i="2"/>
  <c r="AE128" i="2"/>
  <c r="AE6" i="2"/>
  <c r="AE64" i="2" s="1"/>
  <c r="AE75" i="2" s="1"/>
  <c r="AE6" i="1"/>
  <c r="AE64" i="1" s="1"/>
  <c r="AE75" i="1" s="1"/>
  <c r="AF50" i="2" l="1"/>
  <c r="AF192" i="2"/>
  <c r="AF204" i="2" s="1"/>
  <c r="AJ216" i="2" s="1"/>
  <c r="AJ221" i="1"/>
  <c r="AF186" i="2"/>
  <c r="AE118" i="2"/>
  <c r="AE113" i="2"/>
  <c r="AE198" i="1"/>
  <c r="AE118" i="1"/>
  <c r="AE113" i="1"/>
  <c r="AE111" i="1"/>
  <c r="AE127" i="1" l="1"/>
  <c r="AF193" i="2"/>
  <c r="AE127" i="2"/>
  <c r="AE97" i="2"/>
  <c r="AE98" i="2"/>
  <c r="AE99" i="2"/>
  <c r="AE100" i="2"/>
  <c r="AE101" i="2"/>
  <c r="AE102" i="2"/>
  <c r="AE103" i="2"/>
  <c r="AE104" i="2"/>
  <c r="AE105" i="2"/>
  <c r="AE106" i="2"/>
  <c r="AE107" i="2"/>
  <c r="AD86" i="2" l="1"/>
  <c r="AD85" i="2"/>
  <c r="AD84" i="2"/>
  <c r="AD83" i="2"/>
  <c r="AD82" i="2"/>
  <c r="Z112" i="2"/>
  <c r="Z114" i="2"/>
  <c r="Z115" i="2"/>
  <c r="Z116" i="2"/>
  <c r="Z119" i="2"/>
  <c r="Z120" i="2"/>
  <c r="Z121" i="2"/>
  <c r="Z122" i="2"/>
  <c r="Z123" i="2"/>
  <c r="Z126" i="2"/>
  <c r="Z128" i="2"/>
  <c r="Z97" i="2"/>
  <c r="Z98" i="2"/>
  <c r="Z99" i="2"/>
  <c r="Z100" i="2"/>
  <c r="Z101" i="2"/>
  <c r="Z102" i="2"/>
  <c r="Z103" i="2"/>
  <c r="Z104" i="2"/>
  <c r="Z105" i="2"/>
  <c r="Z106" i="2"/>
  <c r="Z107" i="2"/>
  <c r="Z118" i="2" l="1"/>
  <c r="Z113" i="2"/>
  <c r="Z127" i="2" l="1"/>
  <c r="AD6" i="2"/>
  <c r="AD64" i="2" s="1"/>
  <c r="AD75" i="2" s="1"/>
  <c r="AD111" i="2" s="1"/>
  <c r="AD149" i="2" s="1"/>
  <c r="AD207" i="2" s="1"/>
  <c r="AD218" i="2" s="1"/>
  <c r="AC6" i="2"/>
  <c r="AA6" i="2"/>
  <c r="AA111" i="2" s="1"/>
  <c r="AA149" i="2" s="1"/>
  <c r="Z6" i="2"/>
  <c r="Z75" i="2" s="1"/>
  <c r="Z111" i="2" s="1"/>
  <c r="Z149" i="2" s="1"/>
  <c r="Y6" i="2"/>
  <c r="Y75" i="2" s="1"/>
  <c r="Y111" i="2" s="1"/>
  <c r="Y149" i="2" s="1"/>
  <c r="X6" i="2"/>
  <c r="X75" i="2" s="1"/>
  <c r="X111" i="2" s="1"/>
  <c r="X149" i="2" s="1"/>
  <c r="V6" i="2"/>
  <c r="U6" i="2"/>
  <c r="AC64" i="2" l="1"/>
  <c r="AC75" i="2" s="1"/>
  <c r="AC111" i="2" s="1"/>
  <c r="AC149" i="2" s="1"/>
  <c r="AC207" i="2" s="1"/>
  <c r="AC218" i="2" s="1"/>
  <c r="Y61" i="1" l="1"/>
  <c r="AD126" i="2"/>
  <c r="AD123" i="2"/>
  <c r="AD122" i="2"/>
  <c r="AD121" i="2"/>
  <c r="AD120" i="2"/>
  <c r="AD119" i="2"/>
  <c r="AD128" i="2"/>
  <c r="AD116" i="2"/>
  <c r="AD115" i="2"/>
  <c r="AD114" i="2"/>
  <c r="AD112" i="2"/>
  <c r="AD91" i="2"/>
  <c r="AD89" i="2"/>
  <c r="AD79" i="2"/>
  <c r="AD80" i="2"/>
  <c r="AD78" i="2"/>
  <c r="AD76" i="2"/>
  <c r="AD69" i="2"/>
  <c r="AD68" i="2"/>
  <c r="AD66" i="2"/>
  <c r="AD65" i="2"/>
  <c r="AD60" i="2"/>
  <c r="AD58" i="2"/>
  <c r="AD57" i="2"/>
  <c r="AD56" i="2"/>
  <c r="AD55" i="2"/>
  <c r="AD53" i="2"/>
  <c r="AD52" i="2"/>
  <c r="AD47" i="2"/>
  <c r="AD42" i="2"/>
  <c r="X39" i="2"/>
  <c r="AD37" i="2"/>
  <c r="Z39" i="2"/>
  <c r="Y39" i="2"/>
  <c r="Z35" i="2"/>
  <c r="AD33" i="2"/>
  <c r="AD32" i="2"/>
  <c r="AD30" i="2"/>
  <c r="AD29" i="2"/>
  <c r="AD28" i="2"/>
  <c r="AD27" i="2"/>
  <c r="AD20" i="2"/>
  <c r="AD19" i="2"/>
  <c r="AD18" i="2"/>
  <c r="AD17" i="2"/>
  <c r="AD12" i="2"/>
  <c r="AD11" i="2"/>
  <c r="AD9" i="2"/>
  <c r="AD8" i="2"/>
  <c r="AD7" i="2"/>
  <c r="X187" i="1"/>
  <c r="X182" i="2" s="1"/>
  <c r="Y187" i="1"/>
  <c r="AD118" i="2" l="1"/>
  <c r="Y182" i="2"/>
  <c r="AD31" i="2"/>
  <c r="AD67" i="2"/>
  <c r="AD77" i="2"/>
  <c r="AD81" i="2"/>
  <c r="AD90" i="2" s="1"/>
  <c r="AD113" i="2"/>
  <c r="AD25" i="2"/>
  <c r="AD10" i="2"/>
  <c r="AD26" i="2" s="1"/>
  <c r="AD36" i="2" s="1"/>
  <c r="AD38" i="2" s="1"/>
  <c r="AD40" i="2" s="1"/>
  <c r="AD43" i="2" s="1"/>
  <c r="AD70" i="2"/>
  <c r="AD127" i="2" l="1"/>
  <c r="AD71" i="2"/>
  <c r="AD46" i="2"/>
  <c r="AD48" i="2" s="1"/>
  <c r="AD154" i="1" l="1"/>
  <c r="AD212" i="1" s="1"/>
  <c r="AD223" i="1" s="1"/>
  <c r="AC154" i="1"/>
  <c r="AC212" i="1" s="1"/>
  <c r="AC223" i="1" s="1"/>
  <c r="AA154" i="1"/>
  <c r="AA212" i="1" s="1"/>
  <c r="AA223" i="1" s="1"/>
  <c r="Z154" i="1"/>
  <c r="Y154" i="1"/>
  <c r="X154" i="1"/>
  <c r="V154" i="1"/>
  <c r="V212" i="1" s="1"/>
  <c r="V223" i="1" s="1"/>
  <c r="U154" i="1"/>
  <c r="U212" i="1" s="1"/>
  <c r="U223" i="1" s="1"/>
  <c r="U6" i="1"/>
  <c r="U64" i="1" s="1"/>
  <c r="U75" i="1" s="1"/>
  <c r="V6" i="1"/>
  <c r="V64" i="1" s="1"/>
  <c r="V75" i="1" s="1"/>
  <c r="V96" i="1" s="1"/>
  <c r="AD224" i="1" l="1"/>
  <c r="AE219" i="2" s="1"/>
  <c r="AD226" i="1"/>
  <c r="AE221" i="2" s="1"/>
  <c r="AD227" i="1"/>
  <c r="AE222" i="2" s="1"/>
  <c r="AD228" i="1"/>
  <c r="AE223" i="2" s="1"/>
  <c r="AD230" i="1"/>
  <c r="AE225" i="2" s="1"/>
  <c r="AD231" i="1"/>
  <c r="AE226" i="2" s="1"/>
  <c r="AD232" i="1"/>
  <c r="AE227" i="2" s="1"/>
  <c r="AD233" i="1"/>
  <c r="AE228" i="2" s="1"/>
  <c r="AD234" i="1"/>
  <c r="AE229" i="2" s="1"/>
  <c r="AD235" i="1"/>
  <c r="AD237" i="1"/>
  <c r="AE232" i="2" s="1"/>
  <c r="AD239" i="1"/>
  <c r="AE234" i="2" s="1"/>
  <c r="AD213" i="1"/>
  <c r="AD208" i="2" s="1"/>
  <c r="AD214" i="1"/>
  <c r="AD209" i="2" s="1"/>
  <c r="AD216" i="1"/>
  <c r="AD217" i="1"/>
  <c r="AD212" i="2" s="1"/>
  <c r="AD155" i="1"/>
  <c r="AE150" i="2" s="1"/>
  <c r="AD156" i="1"/>
  <c r="AE151" i="2" s="1"/>
  <c r="AD157" i="1"/>
  <c r="AE152" i="2" s="1"/>
  <c r="AD159" i="1"/>
  <c r="AE154" i="2" s="1"/>
  <c r="AD160" i="1"/>
  <c r="AE155" i="2" s="1"/>
  <c r="AD163" i="1"/>
  <c r="AD165" i="1"/>
  <c r="AE160" i="2" s="1"/>
  <c r="AD166" i="1"/>
  <c r="AE161" i="2" s="1"/>
  <c r="AD167" i="1"/>
  <c r="AE162" i="2" s="1"/>
  <c r="AD168" i="1"/>
  <c r="AE163" i="2" s="1"/>
  <c r="AD175" i="1"/>
  <c r="AE170" i="2" s="1"/>
  <c r="AD176" i="1"/>
  <c r="AE171" i="2" s="1"/>
  <c r="AD177" i="1"/>
  <c r="AE172" i="2" s="1"/>
  <c r="AD178" i="1"/>
  <c r="AE173" i="2" s="1"/>
  <c r="AD180" i="1"/>
  <c r="AE175" i="2" s="1"/>
  <c r="AD181" i="1"/>
  <c r="AE176" i="2" s="1"/>
  <c r="AD185" i="1"/>
  <c r="AE180" i="2" s="1"/>
  <c r="AD190" i="1"/>
  <c r="AE185" i="2" s="1"/>
  <c r="AD195" i="1"/>
  <c r="AE190" i="2" s="1"/>
  <c r="AD200" i="1"/>
  <c r="AE195" i="2" s="1"/>
  <c r="AD201" i="1"/>
  <c r="AE196" i="2" s="1"/>
  <c r="AD203" i="1"/>
  <c r="AE198" i="2" s="1"/>
  <c r="AD204" i="1"/>
  <c r="AE199" i="2" s="1"/>
  <c r="AD205" i="1"/>
  <c r="AE200" i="2" s="1"/>
  <c r="AD206" i="1"/>
  <c r="AE201" i="2" s="1"/>
  <c r="AD208" i="1"/>
  <c r="AE203" i="2" s="1"/>
  <c r="AD118" i="1"/>
  <c r="AD113" i="1"/>
  <c r="AD88" i="1"/>
  <c r="AE88" i="2" s="1"/>
  <c r="AD81" i="1"/>
  <c r="AD90" i="1" s="1"/>
  <c r="AD77" i="1"/>
  <c r="AE174" i="2" l="1"/>
  <c r="AE224" i="2"/>
  <c r="AE233" i="2" s="1"/>
  <c r="AE168" i="2"/>
  <c r="AE153" i="2"/>
  <c r="AE169" i="2" s="1"/>
  <c r="AE179" i="2" s="1"/>
  <c r="AE181" i="2" s="1"/>
  <c r="AE183" i="2" s="1"/>
  <c r="AE186" i="2" s="1"/>
  <c r="AD218" i="1"/>
  <c r="AD211" i="2"/>
  <c r="AD213" i="2" s="1"/>
  <c r="AD236" i="1"/>
  <c r="AE231" i="2" s="1"/>
  <c r="AD179" i="1"/>
  <c r="AD127" i="1"/>
  <c r="AD210" i="2"/>
  <c r="AD225" i="1"/>
  <c r="AE220" i="2" s="1"/>
  <c r="AD173" i="1"/>
  <c r="AD215" i="1"/>
  <c r="AD209" i="1"/>
  <c r="AD158" i="1"/>
  <c r="AD174" i="1" s="1"/>
  <c r="AD184" i="1" s="1"/>
  <c r="AD186" i="1" s="1"/>
  <c r="AD188" i="1" s="1"/>
  <c r="AD229" i="1"/>
  <c r="AD238" i="1" s="1"/>
  <c r="AD70" i="1"/>
  <c r="AD67" i="1"/>
  <c r="AD61" i="1"/>
  <c r="AD31" i="1"/>
  <c r="AD25" i="1"/>
  <c r="AD10" i="1"/>
  <c r="AD26" i="1" s="1"/>
  <c r="AD36" i="1" s="1"/>
  <c r="AD219" i="1" l="1"/>
  <c r="AD214" i="2"/>
  <c r="AE189" i="2"/>
  <c r="AE191" i="2" s="1"/>
  <c r="AD191" i="1"/>
  <c r="AD71" i="1"/>
  <c r="AD194" i="1"/>
  <c r="AD196" i="1" s="1"/>
  <c r="AD49" i="1"/>
  <c r="AI73" i="1" s="1"/>
  <c r="AD38" i="1"/>
  <c r="AD40" i="1" s="1"/>
  <c r="I83" i="2"/>
  <c r="J83" i="2"/>
  <c r="K83" i="2"/>
  <c r="L83" i="2"/>
  <c r="N83" i="2"/>
  <c r="O83" i="2"/>
  <c r="P83" i="2"/>
  <c r="Q83" i="2"/>
  <c r="S83" i="2"/>
  <c r="T83" i="2"/>
  <c r="U83" i="2"/>
  <c r="V83" i="2"/>
  <c r="X83" i="2"/>
  <c r="Y83" i="2"/>
  <c r="Z83" i="2"/>
  <c r="AA83" i="2"/>
  <c r="AC83" i="2"/>
  <c r="I84" i="2"/>
  <c r="J84" i="2"/>
  <c r="K84" i="2"/>
  <c r="L84" i="2"/>
  <c r="N84" i="2"/>
  <c r="O84" i="2"/>
  <c r="P84" i="2"/>
  <c r="Q84" i="2"/>
  <c r="S84" i="2"/>
  <c r="T84" i="2"/>
  <c r="U84" i="2"/>
  <c r="V84" i="2"/>
  <c r="X84" i="2"/>
  <c r="Y84" i="2"/>
  <c r="Z84" i="2"/>
  <c r="AA84" i="2"/>
  <c r="AC84" i="2"/>
  <c r="I85" i="2"/>
  <c r="J85" i="2"/>
  <c r="K85" i="2"/>
  <c r="L85" i="2"/>
  <c r="N85" i="2"/>
  <c r="O85" i="2"/>
  <c r="P85" i="2"/>
  <c r="Q85" i="2"/>
  <c r="S85" i="2"/>
  <c r="T85" i="2"/>
  <c r="U85" i="2"/>
  <c r="V85" i="2"/>
  <c r="X85" i="2"/>
  <c r="Y85" i="2"/>
  <c r="Z85" i="2"/>
  <c r="AA85" i="2"/>
  <c r="AC85" i="2"/>
  <c r="I86" i="2"/>
  <c r="J86" i="2"/>
  <c r="K86" i="2"/>
  <c r="L86" i="2"/>
  <c r="N86" i="2"/>
  <c r="O86" i="2"/>
  <c r="P86" i="2"/>
  <c r="Q86" i="2"/>
  <c r="S86" i="2"/>
  <c r="T86" i="2"/>
  <c r="U86" i="2"/>
  <c r="V86" i="2"/>
  <c r="X86" i="2"/>
  <c r="Y86" i="2"/>
  <c r="Z86" i="2"/>
  <c r="AA86" i="2"/>
  <c r="AC86" i="2"/>
  <c r="I87" i="2"/>
  <c r="J87" i="2"/>
  <c r="K87" i="2"/>
  <c r="L87" i="2"/>
  <c r="N87" i="2"/>
  <c r="O87" i="2"/>
  <c r="P87" i="2"/>
  <c r="Q87" i="2"/>
  <c r="S87" i="2"/>
  <c r="T87" i="2"/>
  <c r="U87" i="2"/>
  <c r="V87" i="2"/>
  <c r="X87" i="2"/>
  <c r="Y87" i="2"/>
  <c r="Z87" i="2"/>
  <c r="F83" i="2"/>
  <c r="G83" i="2"/>
  <c r="F84" i="2"/>
  <c r="G84" i="2"/>
  <c r="F85" i="2"/>
  <c r="G85" i="2"/>
  <c r="F86" i="2"/>
  <c r="G86" i="2"/>
  <c r="F87" i="2"/>
  <c r="G87" i="2"/>
  <c r="E83" i="2"/>
  <c r="E84" i="2"/>
  <c r="E85" i="2"/>
  <c r="E86" i="2"/>
  <c r="E87" i="2"/>
  <c r="D83" i="2"/>
  <c r="D84" i="2"/>
  <c r="D85" i="2"/>
  <c r="D86" i="2"/>
  <c r="D87" i="2"/>
  <c r="E231" i="1"/>
  <c r="F231" i="1"/>
  <c r="G231" i="1"/>
  <c r="I231" i="1"/>
  <c r="I226" i="2" s="1"/>
  <c r="J231" i="1"/>
  <c r="K231" i="1"/>
  <c r="L231" i="1"/>
  <c r="N231" i="1"/>
  <c r="N226" i="2" s="1"/>
  <c r="O231" i="1"/>
  <c r="P231" i="1"/>
  <c r="Q231" i="1"/>
  <c r="S231" i="1"/>
  <c r="S226" i="2" s="1"/>
  <c r="T231" i="1"/>
  <c r="U231" i="1"/>
  <c r="V231" i="1"/>
  <c r="X231" i="1"/>
  <c r="X226" i="2" s="1"/>
  <c r="Y231" i="1"/>
  <c r="Z231" i="1"/>
  <c r="AA231" i="1"/>
  <c r="AC231" i="1"/>
  <c r="AD226" i="2" s="1"/>
  <c r="E232" i="1"/>
  <c r="F232" i="1"/>
  <c r="G232" i="1"/>
  <c r="I232" i="1"/>
  <c r="I227" i="2" s="1"/>
  <c r="J232" i="1"/>
  <c r="K232" i="1"/>
  <c r="L232" i="1"/>
  <c r="N232" i="1"/>
  <c r="N227" i="2" s="1"/>
  <c r="O232" i="1"/>
  <c r="P232" i="1"/>
  <c r="Q232" i="1"/>
  <c r="S232" i="1"/>
  <c r="S227" i="2" s="1"/>
  <c r="T232" i="1"/>
  <c r="U232" i="1"/>
  <c r="V232" i="1"/>
  <c r="X232" i="1"/>
  <c r="X227" i="2" s="1"/>
  <c r="Y232" i="1"/>
  <c r="Z232" i="1"/>
  <c r="AA232" i="1"/>
  <c r="AC232" i="1"/>
  <c r="AD227" i="2" s="1"/>
  <c r="E233" i="1"/>
  <c r="F233" i="1"/>
  <c r="G233" i="1"/>
  <c r="I233" i="1"/>
  <c r="I228" i="2" s="1"/>
  <c r="J233" i="1"/>
  <c r="K233" i="1"/>
  <c r="L233" i="1"/>
  <c r="N233" i="1"/>
  <c r="N228" i="2" s="1"/>
  <c r="O233" i="1"/>
  <c r="P233" i="1"/>
  <c r="Q233" i="1"/>
  <c r="S233" i="1"/>
  <c r="S228" i="2" s="1"/>
  <c r="T233" i="1"/>
  <c r="U233" i="1"/>
  <c r="V233" i="1"/>
  <c r="X233" i="1"/>
  <c r="X228" i="2" s="1"/>
  <c r="Y233" i="1"/>
  <c r="Z233" i="1"/>
  <c r="AA233" i="1"/>
  <c r="AC233" i="1"/>
  <c r="AD228" i="2" s="1"/>
  <c r="E234" i="1"/>
  <c r="F234" i="1"/>
  <c r="G234" i="1"/>
  <c r="I234" i="1"/>
  <c r="I229" i="2" s="1"/>
  <c r="J234" i="1"/>
  <c r="K234" i="1"/>
  <c r="L234" i="1"/>
  <c r="N234" i="1"/>
  <c r="N229" i="2" s="1"/>
  <c r="O234" i="1"/>
  <c r="P234" i="1"/>
  <c r="Q234" i="1"/>
  <c r="S234" i="1"/>
  <c r="S229" i="2" s="1"/>
  <c r="T234" i="1"/>
  <c r="U234" i="1"/>
  <c r="V234" i="1"/>
  <c r="X234" i="1"/>
  <c r="X229" i="2" s="1"/>
  <c r="Y234" i="1"/>
  <c r="Z234" i="1"/>
  <c r="AA234" i="1"/>
  <c r="AC234" i="1"/>
  <c r="AD229" i="2" s="1"/>
  <c r="E235" i="1"/>
  <c r="F235" i="1"/>
  <c r="G235" i="1"/>
  <c r="I235" i="1"/>
  <c r="I230" i="2" s="1"/>
  <c r="J235" i="1"/>
  <c r="K235" i="1"/>
  <c r="L235" i="1"/>
  <c r="N235" i="1"/>
  <c r="N230" i="2" s="1"/>
  <c r="O235" i="1"/>
  <c r="P235" i="1"/>
  <c r="Q235" i="1"/>
  <c r="S235" i="1"/>
  <c r="S230" i="2" s="1"/>
  <c r="T235" i="1"/>
  <c r="U235" i="1"/>
  <c r="V235" i="1"/>
  <c r="X235" i="1"/>
  <c r="X230" i="2" s="1"/>
  <c r="Y235" i="1"/>
  <c r="Z235" i="1"/>
  <c r="AA235" i="1"/>
  <c r="AC235" i="1"/>
  <c r="D232" i="1"/>
  <c r="D227" i="2" s="1"/>
  <c r="D233" i="1"/>
  <c r="D228" i="2" s="1"/>
  <c r="D234" i="1"/>
  <c r="D229" i="2" s="1"/>
  <c r="D235" i="1"/>
  <c r="D230" i="2" s="1"/>
  <c r="D231" i="1"/>
  <c r="D226" i="2" s="1"/>
  <c r="E88" i="1"/>
  <c r="E236" i="1" s="1"/>
  <c r="F88" i="1"/>
  <c r="F236" i="1" s="1"/>
  <c r="G88" i="1"/>
  <c r="G236" i="1" s="1"/>
  <c r="H88" i="1"/>
  <c r="I88" i="1"/>
  <c r="I236" i="1" s="1"/>
  <c r="I231" i="2" s="1"/>
  <c r="J88" i="1"/>
  <c r="K88" i="1"/>
  <c r="K236" i="1" s="1"/>
  <c r="L88" i="1"/>
  <c r="M88" i="1"/>
  <c r="N88" i="1"/>
  <c r="N236" i="1" s="1"/>
  <c r="N231" i="2" s="1"/>
  <c r="O88" i="1"/>
  <c r="P88" i="1"/>
  <c r="Q88" i="1"/>
  <c r="Q236" i="1" s="1"/>
  <c r="R88" i="1"/>
  <c r="S88" i="1"/>
  <c r="S236" i="1" s="1"/>
  <c r="S231" i="2" s="1"/>
  <c r="T88" i="1"/>
  <c r="U88" i="1"/>
  <c r="U236" i="1" s="1"/>
  <c r="V88" i="1"/>
  <c r="V236" i="1" s="1"/>
  <c r="W88" i="1"/>
  <c r="X88" i="1"/>
  <c r="X236" i="1" s="1"/>
  <c r="X231" i="2" s="1"/>
  <c r="Y88" i="1"/>
  <c r="Y236" i="1" s="1"/>
  <c r="Z88" i="1"/>
  <c r="Z236" i="1" s="1"/>
  <c r="AA88" i="1"/>
  <c r="AC88" i="1"/>
  <c r="AD88" i="2" s="1"/>
  <c r="D88" i="1"/>
  <c r="D236" i="1" s="1"/>
  <c r="D231" i="2" s="1"/>
  <c r="AA88" i="2" l="1"/>
  <c r="O88" i="2"/>
  <c r="Y227" i="2"/>
  <c r="T227" i="2"/>
  <c r="Y226" i="2"/>
  <c r="T226" i="2"/>
  <c r="O226" i="2"/>
  <c r="J226" i="2"/>
  <c r="O227" i="2"/>
  <c r="AE49" i="2"/>
  <c r="AE50" i="2" s="1"/>
  <c r="Y231" i="2"/>
  <c r="Z230" i="2"/>
  <c r="U230" i="2"/>
  <c r="P230" i="2"/>
  <c r="K230" i="2"/>
  <c r="Z229" i="2"/>
  <c r="U229" i="2"/>
  <c r="P229" i="2"/>
  <c r="K229" i="2"/>
  <c r="F229" i="2"/>
  <c r="Z228" i="2"/>
  <c r="U228" i="2"/>
  <c r="Z227" i="2"/>
  <c r="U227" i="2"/>
  <c r="P227" i="2"/>
  <c r="K227" i="2"/>
  <c r="F227" i="2"/>
  <c r="Z226" i="2"/>
  <c r="U226" i="2"/>
  <c r="P226" i="2"/>
  <c r="F226" i="2"/>
  <c r="J227" i="2"/>
  <c r="V229" i="2"/>
  <c r="Q229" i="2"/>
  <c r="L229" i="2"/>
  <c r="G229" i="2"/>
  <c r="AA228" i="2"/>
  <c r="V228" i="2"/>
  <c r="Q228" i="2"/>
  <c r="L228" i="2"/>
  <c r="G228" i="2"/>
  <c r="AA226" i="2"/>
  <c r="V226" i="2"/>
  <c r="Q226" i="2"/>
  <c r="L226" i="2"/>
  <c r="G226" i="2"/>
  <c r="T88" i="2"/>
  <c r="P88" i="2"/>
  <c r="L88" i="2"/>
  <c r="Y230" i="2"/>
  <c r="T230" i="2"/>
  <c r="O230" i="2"/>
  <c r="Y229" i="2"/>
  <c r="Z231" i="2"/>
  <c r="V231" i="2"/>
  <c r="J88" i="2"/>
  <c r="F231" i="2"/>
  <c r="AA230" i="2"/>
  <c r="V230" i="2"/>
  <c r="Q230" i="2"/>
  <c r="L230" i="2"/>
  <c r="G230" i="2"/>
  <c r="AA229" i="2"/>
  <c r="AA227" i="2"/>
  <c r="F230" i="2"/>
  <c r="T229" i="2"/>
  <c r="O229" i="2"/>
  <c r="J229" i="2"/>
  <c r="E228" i="2"/>
  <c r="G231" i="2"/>
  <c r="AA236" i="1"/>
  <c r="AA231" i="2" s="1"/>
  <c r="V227" i="2"/>
  <c r="Q227" i="2"/>
  <c r="L227" i="2"/>
  <c r="G227" i="2"/>
  <c r="X88" i="2"/>
  <c r="T236" i="1"/>
  <c r="T231" i="2" s="1"/>
  <c r="P228" i="2"/>
  <c r="K228" i="2"/>
  <c r="F228" i="2"/>
  <c r="K226" i="2"/>
  <c r="S88" i="2"/>
  <c r="E231" i="2"/>
  <c r="L236" i="1"/>
  <c r="L231" i="2" s="1"/>
  <c r="J230" i="2"/>
  <c r="E230" i="2"/>
  <c r="E229" i="2"/>
  <c r="E227" i="2"/>
  <c r="E226" i="2"/>
  <c r="I88" i="2"/>
  <c r="AC88" i="2"/>
  <c r="D88" i="2"/>
  <c r="AC229" i="2"/>
  <c r="Y228" i="2"/>
  <c r="O228" i="2"/>
  <c r="P236" i="1"/>
  <c r="J236" i="1"/>
  <c r="J231" i="2" s="1"/>
  <c r="E88" i="2"/>
  <c r="Z88" i="2"/>
  <c r="U88" i="2"/>
  <c r="K88" i="2"/>
  <c r="AC227" i="2"/>
  <c r="N88" i="2"/>
  <c r="T228" i="2"/>
  <c r="AC236" i="1"/>
  <c r="O236" i="1"/>
  <c r="O231" i="2" s="1"/>
  <c r="Y88" i="2"/>
  <c r="AC226" i="2"/>
  <c r="G88" i="2"/>
  <c r="J228" i="2"/>
  <c r="F88" i="2"/>
  <c r="V88" i="2"/>
  <c r="Q88" i="2"/>
  <c r="AC228" i="2"/>
  <c r="AD197" i="1"/>
  <c r="AI221" i="1" s="1"/>
  <c r="AD43" i="1"/>
  <c r="AD46" i="1"/>
  <c r="AD48" i="1" s="1"/>
  <c r="AD50" i="1"/>
  <c r="AD107" i="2"/>
  <c r="AD106" i="2"/>
  <c r="AD105" i="2"/>
  <c r="AD104" i="2"/>
  <c r="AD103" i="2"/>
  <c r="AD102" i="2"/>
  <c r="AD101" i="2"/>
  <c r="AD100" i="2"/>
  <c r="AD99" i="2"/>
  <c r="AD98" i="2"/>
  <c r="AD97" i="2"/>
  <c r="AE61" i="2" l="1"/>
  <c r="AI73" i="2" s="1"/>
  <c r="AD198" i="1"/>
  <c r="AE192" i="2"/>
  <c r="K231" i="2"/>
  <c r="U231" i="2"/>
  <c r="P231" i="2"/>
  <c r="AC231" i="2"/>
  <c r="AD231" i="2"/>
  <c r="Q231" i="2"/>
  <c r="AD6" i="1"/>
  <c r="AD64" i="1" s="1"/>
  <c r="AD75" i="1" s="1"/>
  <c r="AD96" i="1" s="1"/>
  <c r="AD111" i="1" s="1"/>
  <c r="AE193" i="2" l="1"/>
  <c r="AE204" i="2"/>
  <c r="AI216" i="2" s="1"/>
  <c r="AC143" i="2"/>
  <c r="AC139" i="2"/>
  <c r="AC137" i="2"/>
  <c r="AA6" i="1" l="1"/>
  <c r="AA64" i="1" s="1"/>
  <c r="AA75" i="1" s="1"/>
  <c r="AA96" i="1" s="1"/>
  <c r="AA111" i="1" s="1"/>
  <c r="Z6" i="1"/>
  <c r="AC239" i="1"/>
  <c r="AC237" i="1"/>
  <c r="AC230" i="1"/>
  <c r="AD225" i="2" s="1"/>
  <c r="AC228" i="1"/>
  <c r="AD223" i="2" s="1"/>
  <c r="AC227" i="1"/>
  <c r="AD222" i="2" s="1"/>
  <c r="AC226" i="1"/>
  <c r="AD221" i="2" s="1"/>
  <c r="AC224" i="1"/>
  <c r="AD219" i="2" s="1"/>
  <c r="AC217" i="1"/>
  <c r="AC212" i="2" s="1"/>
  <c r="AC216" i="1"/>
  <c r="AC211" i="2" s="1"/>
  <c r="AC214" i="1"/>
  <c r="AC209" i="2" s="1"/>
  <c r="AC213" i="1"/>
  <c r="AC208" i="2" s="1"/>
  <c r="AC208" i="1"/>
  <c r="AC206" i="1"/>
  <c r="AC205" i="1"/>
  <c r="AC204" i="1"/>
  <c r="AC203" i="1"/>
  <c r="AC201" i="1"/>
  <c r="AC200" i="1"/>
  <c r="AC195" i="1"/>
  <c r="AC190" i="1"/>
  <c r="AC185" i="1"/>
  <c r="AC181" i="1"/>
  <c r="AC180" i="1"/>
  <c r="AD175" i="2" s="1"/>
  <c r="AC178" i="1"/>
  <c r="AC177" i="1"/>
  <c r="AC176" i="1"/>
  <c r="AD171" i="2" s="1"/>
  <c r="AC175" i="1"/>
  <c r="AD170" i="2" s="1"/>
  <c r="AC168" i="1"/>
  <c r="AC167" i="1"/>
  <c r="AC166" i="1"/>
  <c r="AC165" i="1"/>
  <c r="AC163" i="1"/>
  <c r="AC160" i="1"/>
  <c r="AC159" i="1"/>
  <c r="AC157" i="1"/>
  <c r="AC156" i="1"/>
  <c r="AC155" i="1"/>
  <c r="AD150" i="2" s="1"/>
  <c r="AC118" i="1"/>
  <c r="AC113" i="1"/>
  <c r="AC81" i="1"/>
  <c r="AC90" i="1" s="1"/>
  <c r="AC77" i="1"/>
  <c r="AC70" i="1"/>
  <c r="AC67" i="1"/>
  <c r="AC61" i="1"/>
  <c r="AC31" i="1"/>
  <c r="AC25" i="1"/>
  <c r="AC10" i="1"/>
  <c r="AC26" i="1" s="1"/>
  <c r="AC36" i="1" s="1"/>
  <c r="AC38" i="1" s="1"/>
  <c r="AC40" i="1" s="1"/>
  <c r="AC6" i="1"/>
  <c r="AC64" i="1" s="1"/>
  <c r="AC75" i="1" s="1"/>
  <c r="AC96" i="1" s="1"/>
  <c r="AC111" i="1" s="1"/>
  <c r="AC128" i="2"/>
  <c r="AC126" i="2"/>
  <c r="AC123" i="2"/>
  <c r="AC122" i="2"/>
  <c r="AC121" i="2"/>
  <c r="AC120" i="2"/>
  <c r="AC119" i="2"/>
  <c r="AC116" i="2"/>
  <c r="AC115" i="2"/>
  <c r="AC114" i="2"/>
  <c r="AC112" i="2"/>
  <c r="AC107" i="2"/>
  <c r="AC106" i="2"/>
  <c r="AC105" i="2"/>
  <c r="AC104" i="2"/>
  <c r="AC103" i="2"/>
  <c r="AC102" i="2"/>
  <c r="AC101" i="2"/>
  <c r="AC100" i="2"/>
  <c r="AC99" i="2"/>
  <c r="AC98" i="2"/>
  <c r="AC97" i="2"/>
  <c r="AC108" i="2" s="1"/>
  <c r="AC91" i="2"/>
  <c r="AC89" i="2"/>
  <c r="AC82" i="2"/>
  <c r="AC80" i="2"/>
  <c r="AC79" i="2"/>
  <c r="AC78" i="2"/>
  <c r="AC76" i="2"/>
  <c r="AC69" i="2"/>
  <c r="AC68" i="2"/>
  <c r="AC66" i="2"/>
  <c r="AC65" i="2"/>
  <c r="AC60" i="2"/>
  <c r="AC58" i="2"/>
  <c r="AC57" i="2"/>
  <c r="AC56" i="2"/>
  <c r="AC55" i="2"/>
  <c r="AC53" i="2"/>
  <c r="AC52" i="2"/>
  <c r="AC47" i="2"/>
  <c r="AC42" i="2"/>
  <c r="AC37" i="2"/>
  <c r="AC33" i="2"/>
  <c r="AC32" i="2"/>
  <c r="AC30" i="2"/>
  <c r="AC29" i="2"/>
  <c r="AC28" i="2"/>
  <c r="AC27" i="2"/>
  <c r="AC20" i="2"/>
  <c r="AC19" i="2"/>
  <c r="AC18" i="2"/>
  <c r="AC17" i="2"/>
  <c r="AC12" i="2"/>
  <c r="AC11" i="2"/>
  <c r="AC9" i="2"/>
  <c r="AC8" i="2"/>
  <c r="AC7" i="2"/>
  <c r="AF108" i="2" l="1"/>
  <c r="AD108" i="2"/>
  <c r="AE108" i="2"/>
  <c r="AC219" i="2"/>
  <c r="AC223" i="2"/>
  <c r="AC170" i="2"/>
  <c r="AC225" i="2"/>
  <c r="AC222" i="2"/>
  <c r="AC171" i="2"/>
  <c r="AC221" i="2"/>
  <c r="AC180" i="2"/>
  <c r="AD180" i="2"/>
  <c r="AC201" i="2"/>
  <c r="AD201" i="2"/>
  <c r="AC152" i="2"/>
  <c r="AD152" i="2"/>
  <c r="AC185" i="2"/>
  <c r="AD185" i="2"/>
  <c r="AC175" i="2"/>
  <c r="AC155" i="2"/>
  <c r="AD155" i="2"/>
  <c r="AC162" i="2"/>
  <c r="AD162" i="2"/>
  <c r="AC172" i="2"/>
  <c r="AD172" i="2"/>
  <c r="AC195" i="2"/>
  <c r="AD195" i="2"/>
  <c r="AC200" i="2"/>
  <c r="AD200" i="2"/>
  <c r="AD224" i="2"/>
  <c r="AD233" i="2" s="1"/>
  <c r="AC232" i="2"/>
  <c r="AD232" i="2"/>
  <c r="AC151" i="2"/>
  <c r="AD151" i="2"/>
  <c r="AD153" i="2" s="1"/>
  <c r="AC163" i="2"/>
  <c r="AD163" i="2"/>
  <c r="AC173" i="2"/>
  <c r="AD173" i="2"/>
  <c r="AC196" i="2"/>
  <c r="AD196" i="2"/>
  <c r="AC234" i="2"/>
  <c r="AD234" i="2"/>
  <c r="AC160" i="2"/>
  <c r="AD160" i="2"/>
  <c r="AC198" i="2"/>
  <c r="AD198" i="2"/>
  <c r="AC203" i="2"/>
  <c r="AD203" i="2"/>
  <c r="AC154" i="2"/>
  <c r="AD154" i="2"/>
  <c r="AC161" i="2"/>
  <c r="AD161" i="2"/>
  <c r="AC176" i="2"/>
  <c r="AD176" i="2"/>
  <c r="AC190" i="2"/>
  <c r="AD190" i="2"/>
  <c r="AC199" i="2"/>
  <c r="AD199" i="2"/>
  <c r="AC218" i="1"/>
  <c r="AC10" i="2"/>
  <c r="AC26" i="2" s="1"/>
  <c r="AC113" i="2"/>
  <c r="AC67" i="2"/>
  <c r="AC229" i="1"/>
  <c r="AC238" i="1" s="1"/>
  <c r="AC118" i="2"/>
  <c r="AC127" i="1"/>
  <c r="AC215" i="1"/>
  <c r="AC210" i="2"/>
  <c r="AC71" i="1"/>
  <c r="AC209" i="1"/>
  <c r="AC179" i="1"/>
  <c r="AC173" i="1"/>
  <c r="AC158" i="1"/>
  <c r="AC174" i="1" s="1"/>
  <c r="AC184" i="1" s="1"/>
  <c r="AC150" i="2"/>
  <c r="AC49" i="1"/>
  <c r="AC25" i="2"/>
  <c r="AC70" i="2"/>
  <c r="AC31" i="2"/>
  <c r="AC81" i="2"/>
  <c r="AC90" i="2" s="1"/>
  <c r="AC213" i="2"/>
  <c r="AC225" i="1"/>
  <c r="AC77" i="2"/>
  <c r="AC219" i="1" l="1"/>
  <c r="AC224" i="2"/>
  <c r="AC233" i="2" s="1"/>
  <c r="AD49" i="2"/>
  <c r="AD50" i="2" s="1"/>
  <c r="AH73" i="1"/>
  <c r="AC174" i="2"/>
  <c r="AC168" i="2"/>
  <c r="AD174" i="2"/>
  <c r="AD169" i="2"/>
  <c r="AD179" i="2" s="1"/>
  <c r="AD181" i="2" s="1"/>
  <c r="AD183" i="2" s="1"/>
  <c r="AC220" i="2"/>
  <c r="AD220" i="2"/>
  <c r="AC153" i="2"/>
  <c r="AC169" i="2" s="1"/>
  <c r="AC179" i="2" s="1"/>
  <c r="AC181" i="2" s="1"/>
  <c r="AD168" i="2"/>
  <c r="AC214" i="2"/>
  <c r="AC127" i="2"/>
  <c r="AC186" i="1"/>
  <c r="AC71" i="2"/>
  <c r="AC36" i="2"/>
  <c r="AC38" i="2" s="1"/>
  <c r="AC40" i="2" s="1"/>
  <c r="AC46" i="1"/>
  <c r="AC48" i="1" s="1"/>
  <c r="AC43" i="1"/>
  <c r="AC49" i="2"/>
  <c r="AC197" i="1"/>
  <c r="AC50" i="1"/>
  <c r="U185" i="2"/>
  <c r="U171" i="2"/>
  <c r="U172" i="2"/>
  <c r="U173" i="2"/>
  <c r="U175" i="2"/>
  <c r="U176" i="2"/>
  <c r="U177" i="2"/>
  <c r="U180" i="2"/>
  <c r="U182" i="2"/>
  <c r="U170" i="2"/>
  <c r="U151" i="2"/>
  <c r="U152" i="2"/>
  <c r="U154" i="2"/>
  <c r="U155" i="2"/>
  <c r="U160" i="2"/>
  <c r="U161" i="2"/>
  <c r="U162" i="2"/>
  <c r="L159" i="1"/>
  <c r="L160" i="1"/>
  <c r="L163" i="1"/>
  <c r="L165" i="1"/>
  <c r="L166" i="1"/>
  <c r="L167" i="1"/>
  <c r="L168" i="1"/>
  <c r="E157" i="1"/>
  <c r="F157" i="1"/>
  <c r="G157" i="1"/>
  <c r="I157" i="1"/>
  <c r="I152" i="2" s="1"/>
  <c r="J157" i="1"/>
  <c r="K157" i="1"/>
  <c r="L157" i="1"/>
  <c r="N157" i="1"/>
  <c r="N152" i="2" s="1"/>
  <c r="O157" i="1"/>
  <c r="P157" i="1"/>
  <c r="Q157" i="1"/>
  <c r="S157" i="1"/>
  <c r="S152" i="2" s="1"/>
  <c r="T157" i="1"/>
  <c r="U157" i="1"/>
  <c r="V157" i="1"/>
  <c r="X157" i="1"/>
  <c r="X152" i="2" s="1"/>
  <c r="Y157" i="1"/>
  <c r="Z157" i="1"/>
  <c r="AA157" i="1"/>
  <c r="D157" i="1"/>
  <c r="D152" i="2" s="1"/>
  <c r="U150" i="2"/>
  <c r="AD61" i="2" l="1"/>
  <c r="AH73" i="2" s="1"/>
  <c r="Z152" i="2"/>
  <c r="K152" i="2"/>
  <c r="AD192" i="2"/>
  <c r="AD193" i="2" s="1"/>
  <c r="AH221" i="1"/>
  <c r="AD189" i="2"/>
  <c r="AD191" i="2" s="1"/>
  <c r="J152" i="2"/>
  <c r="AD186" i="2"/>
  <c r="Y152" i="2"/>
  <c r="T152" i="2"/>
  <c r="O152" i="2"/>
  <c r="AA152" i="2"/>
  <c r="V152" i="2"/>
  <c r="Q152" i="2"/>
  <c r="L152" i="2"/>
  <c r="G152" i="2"/>
  <c r="U174" i="2"/>
  <c r="E152" i="2"/>
  <c r="L173" i="1"/>
  <c r="P152" i="2"/>
  <c r="F152" i="2"/>
  <c r="AC183" i="2"/>
  <c r="AC188" i="1"/>
  <c r="U153" i="2"/>
  <c r="U169" i="2" s="1"/>
  <c r="U179" i="2" s="1"/>
  <c r="U181" i="2" s="1"/>
  <c r="U183" i="2" s="1"/>
  <c r="U186" i="2" s="1"/>
  <c r="AC198" i="1"/>
  <c r="AC192" i="2"/>
  <c r="AC50" i="2"/>
  <c r="AC61" i="2"/>
  <c r="U20" i="2"/>
  <c r="U163" i="2" s="1"/>
  <c r="U168" i="2" s="1"/>
  <c r="AD204" i="2" l="1"/>
  <c r="AH216" i="2" s="1"/>
  <c r="AF73" i="2"/>
  <c r="AC191" i="1"/>
  <c r="AC194" i="1"/>
  <c r="AC196" i="1" s="1"/>
  <c r="AC189" i="2"/>
  <c r="AC191" i="2" s="1"/>
  <c r="AC186" i="2"/>
  <c r="AC43" i="2"/>
  <c r="AC46" i="2"/>
  <c r="AC48" i="2" s="1"/>
  <c r="AC193" i="2"/>
  <c r="AC204" i="2"/>
  <c r="Z10" i="2"/>
  <c r="AF216" i="2" l="1"/>
  <c r="U104" i="2"/>
  <c r="U103" i="2"/>
  <c r="U100" i="2"/>
  <c r="U99" i="2"/>
  <c r="V187" i="1"/>
  <c r="V39" i="2" l="1"/>
  <c r="AA128" i="2"/>
  <c r="AA126" i="2"/>
  <c r="AA123" i="2"/>
  <c r="AA122" i="2"/>
  <c r="AA121" i="2"/>
  <c r="AA120" i="2"/>
  <c r="AA119" i="2"/>
  <c r="AA116" i="2"/>
  <c r="AA115" i="2"/>
  <c r="AA114" i="2"/>
  <c r="AA112" i="2"/>
  <c r="AA107" i="2"/>
  <c r="AA106" i="2"/>
  <c r="AA105" i="2"/>
  <c r="AA104" i="2"/>
  <c r="AA103" i="2"/>
  <c r="AA102" i="2"/>
  <c r="AA101" i="2"/>
  <c r="AA100" i="2"/>
  <c r="AA99" i="2"/>
  <c r="AA98" i="2"/>
  <c r="AA97" i="2"/>
  <c r="AA91" i="2"/>
  <c r="AA89" i="2"/>
  <c r="AA82" i="2"/>
  <c r="AA80" i="2"/>
  <c r="AA79" i="2"/>
  <c r="AA78" i="2"/>
  <c r="AA76" i="2"/>
  <c r="AA69" i="2"/>
  <c r="AA68" i="2"/>
  <c r="AA66" i="2"/>
  <c r="AA65" i="2"/>
  <c r="AA60" i="2"/>
  <c r="AA58" i="2"/>
  <c r="AA57" i="2"/>
  <c r="AA56" i="2"/>
  <c r="AA55" i="2"/>
  <c r="AA53" i="2"/>
  <c r="AA52" i="2"/>
  <c r="AA47" i="2"/>
  <c r="AA42" i="2"/>
  <c r="AA39" i="2"/>
  <c r="AA37" i="2"/>
  <c r="AA35" i="2"/>
  <c r="AA34" i="2"/>
  <c r="AA33" i="2"/>
  <c r="AA32" i="2"/>
  <c r="AA30" i="2"/>
  <c r="AA29" i="2"/>
  <c r="AA28" i="2"/>
  <c r="AA27" i="2"/>
  <c r="AA20" i="2"/>
  <c r="AA19" i="2"/>
  <c r="AA18" i="2"/>
  <c r="AA17" i="2"/>
  <c r="AA12" i="2"/>
  <c r="AA11" i="2"/>
  <c r="AA9" i="2"/>
  <c r="AA8" i="2"/>
  <c r="AA7" i="2"/>
  <c r="AA195" i="1"/>
  <c r="Z195" i="1"/>
  <c r="AA190" i="1"/>
  <c r="Z190" i="1"/>
  <c r="AA187" i="1"/>
  <c r="Z185" i="1"/>
  <c r="AA183" i="1"/>
  <c r="AA190" i="2" l="1"/>
  <c r="AA185" i="2"/>
  <c r="AA113" i="2"/>
  <c r="AA10" i="2"/>
  <c r="AA26" i="2" s="1"/>
  <c r="AA36" i="2" s="1"/>
  <c r="AA38" i="2" s="1"/>
  <c r="AA40" i="2" s="1"/>
  <c r="AA46" i="2" s="1"/>
  <c r="AA48" i="2" s="1"/>
  <c r="AA70" i="2"/>
  <c r="AA118" i="2"/>
  <c r="AA25" i="2"/>
  <c r="AA31" i="2"/>
  <c r="AA67" i="2"/>
  <c r="AA81" i="2"/>
  <c r="AA90" i="2" s="1"/>
  <c r="AA61" i="2"/>
  <c r="AE73" i="2" s="1"/>
  <c r="AA77" i="2"/>
  <c r="AA127" i="2" l="1"/>
  <c r="AA71" i="2"/>
  <c r="AA43" i="2"/>
  <c r="V61" i="1"/>
  <c r="AA239" i="1" l="1"/>
  <c r="AA237" i="1"/>
  <c r="AA230" i="1"/>
  <c r="AA228" i="1"/>
  <c r="AA227" i="1"/>
  <c r="AA226" i="1"/>
  <c r="AA224" i="1"/>
  <c r="AA217" i="1"/>
  <c r="AA212" i="2" s="1"/>
  <c r="AA216" i="1"/>
  <c r="AA211" i="2" s="1"/>
  <c r="AA214" i="1"/>
  <c r="AA209" i="2" s="1"/>
  <c r="AA213" i="1"/>
  <c r="AA208" i="1"/>
  <c r="AA206" i="1"/>
  <c r="AA205" i="1"/>
  <c r="AA204" i="1"/>
  <c r="AA203" i="1"/>
  <c r="AA201" i="1"/>
  <c r="AA200" i="1"/>
  <c r="AA185" i="1"/>
  <c r="AA180" i="2" s="1"/>
  <c r="AA182" i="1"/>
  <c r="AA181" i="1"/>
  <c r="AA180" i="1"/>
  <c r="AA178" i="1"/>
  <c r="AA177" i="1"/>
  <c r="AA176" i="1"/>
  <c r="AA175" i="1"/>
  <c r="AA168" i="1"/>
  <c r="AA167" i="1"/>
  <c r="AA166" i="1"/>
  <c r="AA165" i="1"/>
  <c r="AA163" i="1"/>
  <c r="AA160" i="1"/>
  <c r="AA159" i="1"/>
  <c r="AA156" i="1"/>
  <c r="AA155" i="1"/>
  <c r="AA118" i="1"/>
  <c r="AA113" i="1"/>
  <c r="AA81" i="1"/>
  <c r="AA90" i="1" s="1"/>
  <c r="AA77" i="1"/>
  <c r="AA70" i="1"/>
  <c r="AA67" i="1"/>
  <c r="AA61" i="1"/>
  <c r="AA31" i="1"/>
  <c r="AA25" i="1"/>
  <c r="AA10" i="1"/>
  <c r="AA26" i="1" s="1"/>
  <c r="AA36" i="1" s="1"/>
  <c r="AA127" i="1" l="1"/>
  <c r="AA215" i="1"/>
  <c r="AA208" i="2"/>
  <c r="AA210" i="2" s="1"/>
  <c r="AA213" i="2"/>
  <c r="AA173" i="1"/>
  <c r="AA209" i="1"/>
  <c r="AA49" i="1"/>
  <c r="AA38" i="1"/>
  <c r="AA40" i="1" s="1"/>
  <c r="AA225" i="1"/>
  <c r="AA179" i="1"/>
  <c r="AA229" i="1"/>
  <c r="AA238" i="1" s="1"/>
  <c r="AA71" i="1"/>
  <c r="AA218" i="1"/>
  <c r="AA158" i="1"/>
  <c r="AA174" i="1" s="1"/>
  <c r="AA214" i="2" l="1"/>
  <c r="AA197" i="1"/>
  <c r="AA219" i="1"/>
  <c r="AA73" i="1"/>
  <c r="AA184" i="1"/>
  <c r="AA186" i="1" s="1"/>
  <c r="AA188" i="1" s="1"/>
  <c r="AA191" i="1" s="1"/>
  <c r="AA50" i="1"/>
  <c r="AA46" i="1"/>
  <c r="AA48" i="1" s="1"/>
  <c r="AA43" i="1"/>
  <c r="D61" i="1"/>
  <c r="E61" i="1"/>
  <c r="F61" i="1"/>
  <c r="G61" i="1"/>
  <c r="I61" i="1"/>
  <c r="J61" i="1"/>
  <c r="K61" i="1"/>
  <c r="L61" i="1"/>
  <c r="N61" i="1"/>
  <c r="O61" i="1"/>
  <c r="P61" i="1"/>
  <c r="Q61" i="1"/>
  <c r="S61" i="1"/>
  <c r="T61" i="1"/>
  <c r="U61" i="1"/>
  <c r="X61" i="1"/>
  <c r="Z61" i="1"/>
  <c r="X60" i="2"/>
  <c r="X58" i="2"/>
  <c r="X57" i="2"/>
  <c r="X56" i="2"/>
  <c r="X55" i="2"/>
  <c r="X53" i="2"/>
  <c r="X52" i="2"/>
  <c r="Z52" i="2"/>
  <c r="Z53" i="2"/>
  <c r="Z55" i="2"/>
  <c r="Z56" i="2"/>
  <c r="Z57" i="2"/>
  <c r="Z58" i="2"/>
  <c r="Z60" i="2"/>
  <c r="Y60" i="2"/>
  <c r="Y58" i="2"/>
  <c r="Y57" i="2"/>
  <c r="Y56" i="2"/>
  <c r="Y55" i="2"/>
  <c r="Y53" i="2"/>
  <c r="Y52" i="2"/>
  <c r="S60" i="2"/>
  <c r="S59" i="2"/>
  <c r="S58" i="2"/>
  <c r="S57" i="2"/>
  <c r="S56" i="2"/>
  <c r="S55" i="2"/>
  <c r="S54" i="2"/>
  <c r="S53" i="2"/>
  <c r="S52" i="2"/>
  <c r="T52" i="2"/>
  <c r="U52" i="2"/>
  <c r="T53" i="2"/>
  <c r="U53" i="2"/>
  <c r="T54" i="2"/>
  <c r="T55" i="2"/>
  <c r="U55" i="2"/>
  <c r="T56" i="2"/>
  <c r="U56" i="2"/>
  <c r="T57" i="2"/>
  <c r="U57" i="2"/>
  <c r="T58" i="2"/>
  <c r="U58" i="2"/>
  <c r="T59" i="2"/>
  <c r="T60" i="2"/>
  <c r="U60" i="2"/>
  <c r="V60" i="2"/>
  <c r="V59" i="2"/>
  <c r="V58" i="2"/>
  <c r="V57" i="2"/>
  <c r="V56" i="2"/>
  <c r="V55" i="2"/>
  <c r="V54" i="2"/>
  <c r="V53" i="2"/>
  <c r="V52" i="2"/>
  <c r="N60" i="2"/>
  <c r="N59" i="2"/>
  <c r="N58" i="2"/>
  <c r="N57" i="2"/>
  <c r="N56" i="2"/>
  <c r="N55" i="2"/>
  <c r="N54" i="2"/>
  <c r="N53" i="2"/>
  <c r="N52" i="2"/>
  <c r="O52" i="2"/>
  <c r="P52" i="2"/>
  <c r="O53" i="2"/>
  <c r="P53" i="2"/>
  <c r="O54" i="2"/>
  <c r="P54" i="2"/>
  <c r="O55" i="2"/>
  <c r="P55" i="2"/>
  <c r="O56" i="2"/>
  <c r="P56" i="2"/>
  <c r="O57" i="2"/>
  <c r="P57" i="2"/>
  <c r="O58" i="2"/>
  <c r="P58" i="2"/>
  <c r="O59" i="2"/>
  <c r="P59" i="2"/>
  <c r="O60" i="2"/>
  <c r="P60" i="2"/>
  <c r="Q60" i="2"/>
  <c r="Q59" i="2"/>
  <c r="Q58" i="2"/>
  <c r="Q57" i="2"/>
  <c r="Q56" i="2"/>
  <c r="Q55" i="2"/>
  <c r="Q54" i="2"/>
  <c r="Q53" i="2"/>
  <c r="Q52" i="2"/>
  <c r="I60" i="2"/>
  <c r="I59" i="2"/>
  <c r="I58" i="2"/>
  <c r="I57" i="2"/>
  <c r="I56" i="2"/>
  <c r="I55" i="2"/>
  <c r="I54" i="2"/>
  <c r="I53" i="2"/>
  <c r="I52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L53" i="2"/>
  <c r="L54" i="2"/>
  <c r="L55" i="2"/>
  <c r="L56" i="2"/>
  <c r="L57" i="2"/>
  <c r="L58" i="2"/>
  <c r="L59" i="2"/>
  <c r="L60" i="2"/>
  <c r="L52" i="2"/>
  <c r="D60" i="2"/>
  <c r="D59" i="2"/>
  <c r="D58" i="2"/>
  <c r="D57" i="2"/>
  <c r="D56" i="2"/>
  <c r="D55" i="2"/>
  <c r="D54" i="2"/>
  <c r="D53" i="2"/>
  <c r="D52" i="2"/>
  <c r="E52" i="2"/>
  <c r="E53" i="2"/>
  <c r="E54" i="2"/>
  <c r="E55" i="2"/>
  <c r="E56" i="2"/>
  <c r="E57" i="2"/>
  <c r="E58" i="2"/>
  <c r="E59" i="2"/>
  <c r="E60" i="2"/>
  <c r="F52" i="2"/>
  <c r="F53" i="2"/>
  <c r="F54" i="2"/>
  <c r="F55" i="2"/>
  <c r="F56" i="2"/>
  <c r="F57" i="2"/>
  <c r="F58" i="2"/>
  <c r="F59" i="2"/>
  <c r="F60" i="2"/>
  <c r="G53" i="2"/>
  <c r="G54" i="2"/>
  <c r="G55" i="2"/>
  <c r="G56" i="2"/>
  <c r="G57" i="2"/>
  <c r="G58" i="2"/>
  <c r="G59" i="2"/>
  <c r="G60" i="2"/>
  <c r="G52" i="2"/>
  <c r="Z200" i="1"/>
  <c r="AA195" i="2" s="1"/>
  <c r="Z201" i="1"/>
  <c r="AA196" i="2" s="1"/>
  <c r="Z203" i="1"/>
  <c r="AA198" i="2" s="1"/>
  <c r="Z204" i="1"/>
  <c r="AA199" i="2" s="1"/>
  <c r="Z205" i="1"/>
  <c r="AA200" i="2" s="1"/>
  <c r="Z206" i="1"/>
  <c r="AA201" i="2" s="1"/>
  <c r="Z208" i="1"/>
  <c r="AA203" i="2" s="1"/>
  <c r="AA198" i="1" l="1"/>
  <c r="V61" i="2"/>
  <c r="U61" i="2"/>
  <c r="U49" i="2" s="1"/>
  <c r="Z61" i="2"/>
  <c r="Z209" i="1"/>
  <c r="AA194" i="1"/>
  <c r="AA196" i="1" s="1"/>
  <c r="AA221" i="1"/>
  <c r="Y208" i="1"/>
  <c r="X208" i="1"/>
  <c r="X203" i="2" s="1"/>
  <c r="Y206" i="1"/>
  <c r="X206" i="1"/>
  <c r="X201" i="2" s="1"/>
  <c r="Y205" i="1"/>
  <c r="X205" i="1"/>
  <c r="X200" i="2" s="1"/>
  <c r="Y204" i="1"/>
  <c r="X204" i="1"/>
  <c r="X199" i="2" s="1"/>
  <c r="Y203" i="1"/>
  <c r="X203" i="1"/>
  <c r="X198" i="2" s="1"/>
  <c r="Y201" i="1"/>
  <c r="X201" i="1"/>
  <c r="X196" i="2" s="1"/>
  <c r="Y200" i="1"/>
  <c r="X200" i="1"/>
  <c r="X195" i="2" s="1"/>
  <c r="V208" i="1"/>
  <c r="U208" i="1"/>
  <c r="T208" i="1"/>
  <c r="S208" i="1"/>
  <c r="S203" i="2" s="1"/>
  <c r="T207" i="1"/>
  <c r="S207" i="1"/>
  <c r="S202" i="2" s="1"/>
  <c r="V206" i="1"/>
  <c r="U206" i="1"/>
  <c r="T206" i="1"/>
  <c r="S206" i="1"/>
  <c r="S201" i="2" s="1"/>
  <c r="V205" i="1"/>
  <c r="U205" i="1"/>
  <c r="T205" i="1"/>
  <c r="S205" i="1"/>
  <c r="S200" i="2" s="1"/>
  <c r="V204" i="1"/>
  <c r="U204" i="1"/>
  <c r="T204" i="1"/>
  <c r="S204" i="1"/>
  <c r="S199" i="2" s="1"/>
  <c r="V203" i="1"/>
  <c r="U203" i="1"/>
  <c r="T203" i="1"/>
  <c r="S203" i="1"/>
  <c r="S198" i="2" s="1"/>
  <c r="T202" i="1"/>
  <c r="S202" i="1"/>
  <c r="V201" i="1"/>
  <c r="U201" i="1"/>
  <c r="T201" i="1"/>
  <c r="S201" i="1"/>
  <c r="S196" i="2" s="1"/>
  <c r="V200" i="1"/>
  <c r="U200" i="1"/>
  <c r="T200" i="1"/>
  <c r="S200" i="1"/>
  <c r="S195" i="2" s="1"/>
  <c r="Q208" i="1"/>
  <c r="P208" i="1"/>
  <c r="O208" i="1"/>
  <c r="N208" i="1"/>
  <c r="N203" i="2" s="1"/>
  <c r="Q207" i="1"/>
  <c r="P207" i="1"/>
  <c r="O207" i="1"/>
  <c r="N207" i="1"/>
  <c r="N202" i="2" s="1"/>
  <c r="Q206" i="1"/>
  <c r="P206" i="1"/>
  <c r="O206" i="1"/>
  <c r="N206" i="1"/>
  <c r="N201" i="2" s="1"/>
  <c r="Q205" i="1"/>
  <c r="P205" i="1"/>
  <c r="O205" i="1"/>
  <c r="N205" i="1"/>
  <c r="N200" i="2" s="1"/>
  <c r="Q204" i="1"/>
  <c r="P204" i="1"/>
  <c r="O204" i="1"/>
  <c r="N204" i="1"/>
  <c r="N199" i="2" s="1"/>
  <c r="Q203" i="1"/>
  <c r="P203" i="1"/>
  <c r="O203" i="1"/>
  <c r="N203" i="1"/>
  <c r="N198" i="2" s="1"/>
  <c r="Q202" i="1"/>
  <c r="P202" i="1"/>
  <c r="O202" i="1"/>
  <c r="N202" i="1"/>
  <c r="Q201" i="1"/>
  <c r="P201" i="1"/>
  <c r="O201" i="1"/>
  <c r="N201" i="1"/>
  <c r="N196" i="2" s="1"/>
  <c r="Q200" i="1"/>
  <c r="P200" i="1"/>
  <c r="O200" i="1"/>
  <c r="N200" i="1"/>
  <c r="N195" i="2" s="1"/>
  <c r="L208" i="1"/>
  <c r="K208" i="1"/>
  <c r="J208" i="1"/>
  <c r="I208" i="1"/>
  <c r="I203" i="2" s="1"/>
  <c r="L207" i="1"/>
  <c r="K207" i="1"/>
  <c r="J207" i="1"/>
  <c r="I207" i="1"/>
  <c r="I202" i="2" s="1"/>
  <c r="L206" i="1"/>
  <c r="K206" i="1"/>
  <c r="J206" i="1"/>
  <c r="I206" i="1"/>
  <c r="I201" i="2" s="1"/>
  <c r="L205" i="1"/>
  <c r="K205" i="1"/>
  <c r="J205" i="1"/>
  <c r="I205" i="1"/>
  <c r="I200" i="2" s="1"/>
  <c r="L204" i="1"/>
  <c r="K204" i="1"/>
  <c r="J204" i="1"/>
  <c r="I204" i="1"/>
  <c r="I199" i="2" s="1"/>
  <c r="L203" i="1"/>
  <c r="K203" i="1"/>
  <c r="J203" i="1"/>
  <c r="I203" i="1"/>
  <c r="I198" i="2" s="1"/>
  <c r="L202" i="1"/>
  <c r="K202" i="1"/>
  <c r="J202" i="1"/>
  <c r="I202" i="1"/>
  <c r="L201" i="1"/>
  <c r="K201" i="1"/>
  <c r="J201" i="1"/>
  <c r="I201" i="1"/>
  <c r="I196" i="2" s="1"/>
  <c r="L200" i="1"/>
  <c r="K200" i="1"/>
  <c r="J200" i="1"/>
  <c r="I200" i="1"/>
  <c r="I195" i="2" s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E201" i="1"/>
  <c r="E202" i="1"/>
  <c r="E203" i="1"/>
  <c r="E204" i="1"/>
  <c r="E205" i="1"/>
  <c r="E206" i="1"/>
  <c r="E207" i="1"/>
  <c r="E208" i="1"/>
  <c r="E200" i="1"/>
  <c r="D201" i="1"/>
  <c r="D196" i="2" s="1"/>
  <c r="D202" i="1"/>
  <c r="D203" i="1"/>
  <c r="D198" i="2" s="1"/>
  <c r="D204" i="1"/>
  <c r="D199" i="2" s="1"/>
  <c r="D205" i="1"/>
  <c r="D200" i="2" s="1"/>
  <c r="D206" i="1"/>
  <c r="D201" i="2" s="1"/>
  <c r="D207" i="1"/>
  <c r="D202" i="2" s="1"/>
  <c r="D208" i="1"/>
  <c r="D203" i="2" s="1"/>
  <c r="D200" i="1"/>
  <c r="D195" i="2" s="1"/>
  <c r="Z49" i="2" l="1"/>
  <c r="AD73" i="2"/>
  <c r="Q209" i="1"/>
  <c r="F201" i="2"/>
  <c r="E203" i="2"/>
  <c r="E199" i="2"/>
  <c r="K195" i="2"/>
  <c r="K196" i="2"/>
  <c r="K198" i="2"/>
  <c r="K199" i="2"/>
  <c r="K200" i="2"/>
  <c r="K201" i="2"/>
  <c r="K202" i="2"/>
  <c r="K203" i="2"/>
  <c r="P195" i="2"/>
  <c r="P196" i="2"/>
  <c r="P198" i="2"/>
  <c r="P199" i="2"/>
  <c r="P200" i="2"/>
  <c r="P201" i="2"/>
  <c r="P202" i="2"/>
  <c r="P203" i="2"/>
  <c r="U195" i="2"/>
  <c r="U196" i="2"/>
  <c r="U198" i="2"/>
  <c r="U199" i="2"/>
  <c r="U200" i="2"/>
  <c r="U201" i="2"/>
  <c r="U203" i="2"/>
  <c r="F195" i="2"/>
  <c r="E198" i="2"/>
  <c r="E195" i="2"/>
  <c r="E200" i="2"/>
  <c r="E196" i="2"/>
  <c r="J195" i="2"/>
  <c r="J196" i="2"/>
  <c r="J198" i="2"/>
  <c r="J199" i="2"/>
  <c r="J200" i="2"/>
  <c r="J201" i="2"/>
  <c r="J202" i="2"/>
  <c r="J203" i="2"/>
  <c r="E202" i="2"/>
  <c r="F203" i="2"/>
  <c r="F199" i="2"/>
  <c r="L195" i="2"/>
  <c r="L196" i="2"/>
  <c r="L198" i="2"/>
  <c r="L199" i="2"/>
  <c r="L200" i="2"/>
  <c r="L201" i="2"/>
  <c r="L202" i="2"/>
  <c r="L203" i="2"/>
  <c r="Q195" i="2"/>
  <c r="Q196" i="2"/>
  <c r="Q198" i="2"/>
  <c r="Q199" i="2"/>
  <c r="Q200" i="2"/>
  <c r="Q201" i="2"/>
  <c r="Q202" i="2"/>
  <c r="Q203" i="2"/>
  <c r="V195" i="2"/>
  <c r="V196" i="2"/>
  <c r="V198" i="2"/>
  <c r="V199" i="2"/>
  <c r="V200" i="2"/>
  <c r="V201" i="2"/>
  <c r="V202" i="2"/>
  <c r="V203" i="2"/>
  <c r="Y196" i="2"/>
  <c r="Y198" i="2"/>
  <c r="Y200" i="2"/>
  <c r="F209" i="1"/>
  <c r="F197" i="2"/>
  <c r="L209" i="1"/>
  <c r="L197" i="2"/>
  <c r="V209" i="1"/>
  <c r="V197" i="2"/>
  <c r="Z198" i="2"/>
  <c r="E201" i="2"/>
  <c r="E209" i="1"/>
  <c r="E197" i="2"/>
  <c r="G202" i="2"/>
  <c r="G200" i="2"/>
  <c r="G198" i="2"/>
  <c r="G196" i="2"/>
  <c r="I209" i="1"/>
  <c r="I197" i="2"/>
  <c r="N209" i="1"/>
  <c r="N197" i="2"/>
  <c r="S209" i="1"/>
  <c r="S197" i="2"/>
  <c r="X209" i="1"/>
  <c r="D209" i="1"/>
  <c r="D197" i="2"/>
  <c r="F202" i="2"/>
  <c r="F200" i="2"/>
  <c r="F198" i="2"/>
  <c r="F196" i="2"/>
  <c r="J209" i="1"/>
  <c r="J197" i="2"/>
  <c r="O195" i="2"/>
  <c r="O196" i="2"/>
  <c r="O209" i="1"/>
  <c r="O197" i="2"/>
  <c r="O198" i="2"/>
  <c r="O199" i="2"/>
  <c r="O200" i="2"/>
  <c r="O201" i="2"/>
  <c r="O202" i="2"/>
  <c r="O203" i="2"/>
  <c r="T195" i="2"/>
  <c r="T196" i="2"/>
  <c r="T209" i="1"/>
  <c r="T197" i="2"/>
  <c r="T198" i="2"/>
  <c r="T199" i="2"/>
  <c r="T200" i="2"/>
  <c r="T201" i="2"/>
  <c r="T202" i="2"/>
  <c r="T203" i="2"/>
  <c r="Y195" i="2"/>
  <c r="Z195" i="2"/>
  <c r="Y209" i="1"/>
  <c r="Z199" i="2"/>
  <c r="Y199" i="2"/>
  <c r="Y201" i="2"/>
  <c r="Z201" i="2"/>
  <c r="Z203" i="2"/>
  <c r="Y203" i="2"/>
  <c r="Z196" i="2"/>
  <c r="Q197" i="2"/>
  <c r="G203" i="2"/>
  <c r="G201" i="2"/>
  <c r="G199" i="2"/>
  <c r="G209" i="1"/>
  <c r="G197" i="2"/>
  <c r="G195" i="2"/>
  <c r="K209" i="1"/>
  <c r="K197" i="2"/>
  <c r="P209" i="1"/>
  <c r="P197" i="2"/>
  <c r="U209" i="1"/>
  <c r="Z200" i="2"/>
  <c r="U187" i="1"/>
  <c r="V182" i="2" s="1"/>
  <c r="U204" i="2" l="1"/>
  <c r="Z91" i="2"/>
  <c r="Z82" i="2"/>
  <c r="Z89" i="2"/>
  <c r="Z78" i="2"/>
  <c r="Z79" i="2"/>
  <c r="Z80" i="2"/>
  <c r="Z76" i="2"/>
  <c r="Z68" i="2"/>
  <c r="Z69" i="2"/>
  <c r="Z65" i="2"/>
  <c r="Z66" i="2"/>
  <c r="Z47" i="2"/>
  <c r="Z31" i="2" l="1"/>
  <c r="Z67" i="2"/>
  <c r="Z25" i="2"/>
  <c r="Z26" i="2"/>
  <c r="Z36" i="2" s="1"/>
  <c r="Z70" i="2"/>
  <c r="Z81" i="2"/>
  <c r="Z90" i="2" s="1"/>
  <c r="Z77" i="2"/>
  <c r="Z71" i="2" l="1"/>
  <c r="Z38" i="2"/>
  <c r="Z40" i="2" s="1"/>
  <c r="Z46" i="2" s="1"/>
  <c r="Z48" i="2" s="1"/>
  <c r="Z43" i="2" l="1"/>
  <c r="Z187" i="1"/>
  <c r="AA182" i="2" l="1"/>
  <c r="Z182" i="2"/>
  <c r="Z224" i="1"/>
  <c r="AA219" i="2" s="1"/>
  <c r="Z226" i="1"/>
  <c r="AA221" i="2" s="1"/>
  <c r="Z227" i="1"/>
  <c r="AA222" i="2" s="1"/>
  <c r="Z228" i="1"/>
  <c r="AA223" i="2" s="1"/>
  <c r="Z230" i="1"/>
  <c r="AA225" i="2" s="1"/>
  <c r="Z237" i="1"/>
  <c r="AA232" i="2" s="1"/>
  <c r="Z239" i="1"/>
  <c r="AA234" i="2" s="1"/>
  <c r="Z213" i="1"/>
  <c r="Z208" i="2" s="1"/>
  <c r="Z214" i="1"/>
  <c r="Z209" i="2" s="1"/>
  <c r="Z216" i="1"/>
  <c r="Z217" i="1"/>
  <c r="Z212" i="2" s="1"/>
  <c r="Z155" i="1"/>
  <c r="Z156" i="1"/>
  <c r="Z159" i="1"/>
  <c r="Z160" i="1"/>
  <c r="Z163" i="1"/>
  <c r="Z165" i="1"/>
  <c r="Z166" i="1"/>
  <c r="Z167" i="1"/>
  <c r="Z168" i="1"/>
  <c r="Z175" i="1"/>
  <c r="Z176" i="1"/>
  <c r="Z177" i="1"/>
  <c r="Z178" i="1"/>
  <c r="Z180" i="1"/>
  <c r="Z181" i="1"/>
  <c r="Z182" i="1"/>
  <c r="Z183" i="1"/>
  <c r="Z113" i="1"/>
  <c r="Z81" i="1"/>
  <c r="Z90" i="1" s="1"/>
  <c r="Z77" i="1"/>
  <c r="Z70" i="1"/>
  <c r="Z67" i="1"/>
  <c r="Z31" i="1"/>
  <c r="Z25" i="1"/>
  <c r="Z10" i="1"/>
  <c r="Z26" i="1" s="1"/>
  <c r="Z36" i="1" s="1"/>
  <c r="Z49" i="1" s="1"/>
  <c r="AA49" i="2" l="1"/>
  <c r="AE73" i="1"/>
  <c r="AA170" i="2"/>
  <c r="AA176" i="2"/>
  <c r="AA171" i="2"/>
  <c r="AA161" i="2"/>
  <c r="AA154" i="2"/>
  <c r="AA160" i="2"/>
  <c r="AA178" i="2"/>
  <c r="AA173" i="2"/>
  <c r="AA163" i="2"/>
  <c r="AA150" i="2"/>
  <c r="AA175" i="2"/>
  <c r="AA151" i="2"/>
  <c r="AA177" i="2"/>
  <c r="AA172" i="2"/>
  <c r="AA162" i="2"/>
  <c r="AA155" i="2"/>
  <c r="AA224" i="2"/>
  <c r="AA233" i="2" s="1"/>
  <c r="Z197" i="1"/>
  <c r="AE221" i="1" s="1"/>
  <c r="Z173" i="1"/>
  <c r="Z218" i="1"/>
  <c r="Z211" i="2"/>
  <c r="Z213" i="2" s="1"/>
  <c r="Z71" i="1"/>
  <c r="Z210" i="2"/>
  <c r="Z158" i="1"/>
  <c r="Z174" i="1" s="1"/>
  <c r="Z184" i="1" s="1"/>
  <c r="Z186" i="1" s="1"/>
  <c r="Z38" i="1"/>
  <c r="Z40" i="1" s="1"/>
  <c r="Z127" i="1"/>
  <c r="Z225" i="1"/>
  <c r="AA220" i="2" s="1"/>
  <c r="Z215" i="1"/>
  <c r="Z179" i="1"/>
  <c r="Z229" i="1"/>
  <c r="Z238" i="1" s="1"/>
  <c r="Z64" i="1"/>
  <c r="Z75" i="1" s="1"/>
  <c r="Z96" i="1" s="1"/>
  <c r="Z111" i="1" s="1"/>
  <c r="Z212" i="1" s="1"/>
  <c r="Z223" i="1" s="1"/>
  <c r="AA153" i="2" l="1"/>
  <c r="AA169" i="2" s="1"/>
  <c r="AA179" i="2" s="1"/>
  <c r="AA181" i="2" s="1"/>
  <c r="AA183" i="2" s="1"/>
  <c r="AA174" i="2"/>
  <c r="AA168" i="2"/>
  <c r="AA192" i="2"/>
  <c r="AA193" i="2" s="1"/>
  <c r="AA50" i="2"/>
  <c r="Z214" i="2"/>
  <c r="Z219" i="1"/>
  <c r="Z188" i="1"/>
  <c r="Z43" i="1"/>
  <c r="Z46" i="1"/>
  <c r="Z48" i="1" s="1"/>
  <c r="Z50" i="1"/>
  <c r="Y183" i="1"/>
  <c r="Z178" i="2" s="1"/>
  <c r="AA204" i="2" l="1"/>
  <c r="AE216" i="2" s="1"/>
  <c r="AA189" i="2"/>
  <c r="AA191" i="2" s="1"/>
  <c r="AA186" i="2"/>
  <c r="Z194" i="1"/>
  <c r="Z196" i="1" s="1"/>
  <c r="Z191" i="1"/>
  <c r="Y178" i="2"/>
  <c r="Z198" i="1"/>
  <c r="Y128" i="2"/>
  <c r="Y126" i="2"/>
  <c r="Y123" i="2"/>
  <c r="Y122" i="2"/>
  <c r="Y121" i="2"/>
  <c r="Y120" i="2"/>
  <c r="Y119" i="2"/>
  <c r="Y116" i="2"/>
  <c r="Y115" i="2"/>
  <c r="Y114" i="2"/>
  <c r="Y112" i="2"/>
  <c r="Y107" i="2"/>
  <c r="Y106" i="2"/>
  <c r="Y105" i="2"/>
  <c r="Y104" i="2"/>
  <c r="Y103" i="2"/>
  <c r="Y102" i="2"/>
  <c r="Y101" i="2"/>
  <c r="Y100" i="2"/>
  <c r="Y99" i="2"/>
  <c r="Y98" i="2"/>
  <c r="Y97" i="2"/>
  <c r="Y91" i="2"/>
  <c r="Y89" i="2"/>
  <c r="Y82" i="2"/>
  <c r="Y80" i="2"/>
  <c r="Y79" i="2"/>
  <c r="Y78" i="2"/>
  <c r="Y76" i="2"/>
  <c r="Y69" i="2"/>
  <c r="Y68" i="2"/>
  <c r="Y66" i="2"/>
  <c r="Y65" i="2"/>
  <c r="Y35" i="2"/>
  <c r="Y47" i="2"/>
  <c r="Y42" i="2"/>
  <c r="Y37" i="2"/>
  <c r="Y34" i="2"/>
  <c r="Y33" i="2"/>
  <c r="Y32" i="2"/>
  <c r="Y30" i="2"/>
  <c r="Y29" i="2"/>
  <c r="Y28" i="2"/>
  <c r="Y27" i="2"/>
  <c r="Y20" i="2"/>
  <c r="Y19" i="2"/>
  <c r="Y18" i="2"/>
  <c r="Y17" i="2"/>
  <c r="Y12" i="2"/>
  <c r="Y11" i="2"/>
  <c r="Y9" i="2"/>
  <c r="Y8" i="2"/>
  <c r="Y7" i="2"/>
  <c r="Y224" i="1"/>
  <c r="Z219" i="2" s="1"/>
  <c r="Y226" i="1"/>
  <c r="Z221" i="2" s="1"/>
  <c r="Y227" i="1"/>
  <c r="Z222" i="2" s="1"/>
  <c r="Y228" i="1"/>
  <c r="Z223" i="2" s="1"/>
  <c r="Y230" i="1"/>
  <c r="Z225" i="2" s="1"/>
  <c r="Y237" i="1"/>
  <c r="Z232" i="2" s="1"/>
  <c r="Y239" i="1"/>
  <c r="Z234" i="2" s="1"/>
  <c r="Y213" i="1"/>
  <c r="Y208" i="2" s="1"/>
  <c r="Y214" i="1"/>
  <c r="Y209" i="2" s="1"/>
  <c r="Y216" i="1"/>
  <c r="Y217" i="1"/>
  <c r="Y212" i="2" s="1"/>
  <c r="Y155" i="1"/>
  <c r="Z150" i="2" s="1"/>
  <c r="Y156" i="1"/>
  <c r="Z151" i="2" s="1"/>
  <c r="Y159" i="1"/>
  <c r="Z154" i="2" s="1"/>
  <c r="Y160" i="1"/>
  <c r="Z155" i="2" s="1"/>
  <c r="Y163" i="1"/>
  <c r="Y165" i="1"/>
  <c r="Z160" i="2" s="1"/>
  <c r="Y166" i="1"/>
  <c r="Z161" i="2" s="1"/>
  <c r="Y167" i="1"/>
  <c r="Z162" i="2" s="1"/>
  <c r="Y168" i="1"/>
  <c r="Z163" i="2" s="1"/>
  <c r="Y175" i="1"/>
  <c r="Z170" i="2" s="1"/>
  <c r="Y176" i="1"/>
  <c r="Z171" i="2" s="1"/>
  <c r="Y177" i="1"/>
  <c r="Z172" i="2" s="1"/>
  <c r="Y178" i="1"/>
  <c r="Z173" i="2" s="1"/>
  <c r="Y180" i="1"/>
  <c r="Z175" i="2" s="1"/>
  <c r="Y181" i="1"/>
  <c r="Z176" i="2" s="1"/>
  <c r="Y182" i="1"/>
  <c r="Z177" i="2" s="1"/>
  <c r="Y185" i="1"/>
  <c r="Z180" i="2" s="1"/>
  <c r="Y190" i="1"/>
  <c r="Z185" i="2" s="1"/>
  <c r="Y195" i="1"/>
  <c r="Z190" i="2" s="1"/>
  <c r="Z153" i="2" l="1"/>
  <c r="Z169" i="2" s="1"/>
  <c r="Z179" i="2" s="1"/>
  <c r="Z181" i="2" s="1"/>
  <c r="Z183" i="2" s="1"/>
  <c r="Z186" i="2" s="1"/>
  <c r="Z174" i="2"/>
  <c r="Z168" i="2"/>
  <c r="Y218" i="1"/>
  <c r="Y215" i="1"/>
  <c r="Z224" i="2"/>
  <c r="Z233" i="2" s="1"/>
  <c r="Y10" i="2"/>
  <c r="Y26" i="2" s="1"/>
  <c r="Y36" i="2" s="1"/>
  <c r="Y38" i="2" s="1"/>
  <c r="Y40" i="2" s="1"/>
  <c r="Y211" i="2"/>
  <c r="Y213" i="2" s="1"/>
  <c r="Y179" i="1"/>
  <c r="Y158" i="1"/>
  <c r="Y174" i="1" s="1"/>
  <c r="Y173" i="1"/>
  <c r="Y225" i="1"/>
  <c r="Z220" i="2" s="1"/>
  <c r="Y70" i="2"/>
  <c r="Y67" i="2"/>
  <c r="Y113" i="2"/>
  <c r="Y81" i="2"/>
  <c r="Y90" i="2" s="1"/>
  <c r="Y25" i="2"/>
  <c r="Y210" i="2"/>
  <c r="Y31" i="2"/>
  <c r="Y77" i="2"/>
  <c r="Y118" i="2"/>
  <c r="Y229" i="1"/>
  <c r="Y238" i="1" s="1"/>
  <c r="Y219" i="1" l="1"/>
  <c r="Z189" i="2"/>
  <c r="Z191" i="2" s="1"/>
  <c r="Y71" i="2"/>
  <c r="Y184" i="1"/>
  <c r="Y186" i="1" s="1"/>
  <c r="Y188" i="1" s="1"/>
  <c r="Y127" i="2"/>
  <c r="Y214" i="2"/>
  <c r="Y43" i="2"/>
  <c r="Y46" i="2"/>
  <c r="Y48" i="2" s="1"/>
  <c r="Y118" i="1"/>
  <c r="Y113" i="1"/>
  <c r="Y191" i="1" l="1"/>
  <c r="Y194" i="1"/>
  <c r="Y196" i="1" s="1"/>
  <c r="Y127" i="1"/>
  <c r="Y81" i="1" l="1"/>
  <c r="Y90" i="1" s="1"/>
  <c r="Y77" i="1"/>
  <c r="Y70" i="1"/>
  <c r="Y67" i="1"/>
  <c r="Y31" i="1"/>
  <c r="Y25" i="1"/>
  <c r="Y10" i="1"/>
  <c r="Y26" i="1" s="1"/>
  <c r="Y36" i="1" s="1"/>
  <c r="Y38" i="1" l="1"/>
  <c r="Y40" i="1" s="1"/>
  <c r="Y49" i="1"/>
  <c r="AD73" i="1" s="1"/>
  <c r="Y71" i="1"/>
  <c r="Y6" i="1"/>
  <c r="Y64" i="1" s="1"/>
  <c r="Y75" i="1" s="1"/>
  <c r="Y96" i="1" s="1"/>
  <c r="Y111" i="1" s="1"/>
  <c r="Y212" i="1" s="1"/>
  <c r="Y223" i="1" s="1"/>
  <c r="Y197" i="1" l="1"/>
  <c r="Y198" i="1" s="1"/>
  <c r="Z50" i="2"/>
  <c r="Y46" i="1"/>
  <c r="Y48" i="1" s="1"/>
  <c r="Y43" i="1"/>
  <c r="Y50" i="1"/>
  <c r="X143" i="2"/>
  <c r="X139" i="2"/>
  <c r="X137" i="2"/>
  <c r="X128" i="2"/>
  <c r="X126" i="2"/>
  <c r="X123" i="2"/>
  <c r="X122" i="2"/>
  <c r="X121" i="2"/>
  <c r="X120" i="2"/>
  <c r="X119" i="2"/>
  <c r="X116" i="2"/>
  <c r="X115" i="2"/>
  <c r="X114" i="2"/>
  <c r="X112" i="2"/>
  <c r="X107" i="2"/>
  <c r="X106" i="2"/>
  <c r="X105" i="2"/>
  <c r="X104" i="2"/>
  <c r="X103" i="2"/>
  <c r="X102" i="2"/>
  <c r="X101" i="2"/>
  <c r="X100" i="2"/>
  <c r="X99" i="2"/>
  <c r="X98" i="2"/>
  <c r="X97" i="2"/>
  <c r="X91" i="2"/>
  <c r="X89" i="2"/>
  <c r="X82" i="2"/>
  <c r="X80" i="2"/>
  <c r="X79" i="2"/>
  <c r="X78" i="2"/>
  <c r="X76" i="2"/>
  <c r="X69" i="2"/>
  <c r="X68" i="2"/>
  <c r="X66" i="2"/>
  <c r="X65" i="2"/>
  <c r="X47" i="2"/>
  <c r="X42" i="2"/>
  <c r="X37" i="2"/>
  <c r="X34" i="2"/>
  <c r="X33" i="2"/>
  <c r="X32" i="2"/>
  <c r="X30" i="2"/>
  <c r="X29" i="2"/>
  <c r="X28" i="2"/>
  <c r="X27" i="2"/>
  <c r="X20" i="2"/>
  <c r="X19" i="2"/>
  <c r="X18" i="2"/>
  <c r="X17" i="2"/>
  <c r="X12" i="2"/>
  <c r="X11" i="2"/>
  <c r="X9" i="2"/>
  <c r="X8" i="2"/>
  <c r="X7" i="2"/>
  <c r="X108" i="2" l="1"/>
  <c r="Y108" i="2"/>
  <c r="Z108" i="2"/>
  <c r="AA108" i="2"/>
  <c r="AD221" i="1"/>
  <c r="Z192" i="2"/>
  <c r="X10" i="2"/>
  <c r="X26" i="2" s="1"/>
  <c r="X36" i="2" s="1"/>
  <c r="X81" i="2"/>
  <c r="X90" i="2" s="1"/>
  <c r="X67" i="2"/>
  <c r="X31" i="2"/>
  <c r="X113" i="2"/>
  <c r="X25" i="2"/>
  <c r="X70" i="2"/>
  <c r="X118" i="2"/>
  <c r="X77" i="2"/>
  <c r="Z204" i="2" l="1"/>
  <c r="AD216" i="2" s="1"/>
  <c r="Z193" i="2"/>
  <c r="X38" i="2"/>
  <c r="X40" i="2" s="1"/>
  <c r="X46" i="2" s="1"/>
  <c r="X48" i="2" s="1"/>
  <c r="X127" i="2"/>
  <c r="X71" i="2"/>
  <c r="X239" i="1"/>
  <c r="X237" i="1"/>
  <c r="X230" i="1"/>
  <c r="X228" i="1"/>
  <c r="X227" i="1"/>
  <c r="X226" i="1"/>
  <c r="Y221" i="2" s="1"/>
  <c r="X224" i="1"/>
  <c r="X217" i="1"/>
  <c r="X212" i="2" s="1"/>
  <c r="X216" i="1"/>
  <c r="X214" i="1"/>
  <c r="X209" i="2" s="1"/>
  <c r="X213" i="1"/>
  <c r="X195" i="1"/>
  <c r="X190" i="1"/>
  <c r="X185" i="1"/>
  <c r="X182" i="1"/>
  <c r="X181" i="1"/>
  <c r="X180" i="1"/>
  <c r="X178" i="1"/>
  <c r="X177" i="1"/>
  <c r="X176" i="1"/>
  <c r="Y171" i="2" s="1"/>
  <c r="X175" i="1"/>
  <c r="X168" i="1"/>
  <c r="X167" i="1"/>
  <c r="X166" i="1"/>
  <c r="X165" i="1"/>
  <c r="X163" i="1"/>
  <c r="X160" i="1"/>
  <c r="X159" i="1"/>
  <c r="X156" i="1"/>
  <c r="X155" i="1"/>
  <c r="Y150" i="2" s="1"/>
  <c r="X118" i="1"/>
  <c r="X113" i="1"/>
  <c r="X81" i="1"/>
  <c r="X90" i="1" s="1"/>
  <c r="X77" i="1"/>
  <c r="X70" i="1"/>
  <c r="X67" i="1"/>
  <c r="X31" i="1"/>
  <c r="X25" i="1"/>
  <c r="X10" i="1"/>
  <c r="X26" i="1" s="1"/>
  <c r="X36" i="1" s="1"/>
  <c r="X6" i="1"/>
  <c r="X64" i="1" s="1"/>
  <c r="X75" i="1" s="1"/>
  <c r="X96" i="1" s="1"/>
  <c r="X111" i="1" s="1"/>
  <c r="X212" i="1" s="1"/>
  <c r="X223" i="1" s="1"/>
  <c r="X49" i="1" l="1"/>
  <c r="AC73" i="1" s="1"/>
  <c r="X38" i="1"/>
  <c r="X40" i="1" s="1"/>
  <c r="X43" i="2"/>
  <c r="X71" i="1"/>
  <c r="X162" i="2"/>
  <c r="Y162" i="2"/>
  <c r="X219" i="2"/>
  <c r="Y219" i="2"/>
  <c r="X151" i="2"/>
  <c r="Y151" i="2"/>
  <c r="Y153" i="2" s="1"/>
  <c r="X185" i="2"/>
  <c r="Y185" i="2"/>
  <c r="X154" i="2"/>
  <c r="Y154" i="2"/>
  <c r="X190" i="2"/>
  <c r="Y190" i="2"/>
  <c r="X223" i="2"/>
  <c r="Y223" i="2"/>
  <c r="X155" i="2"/>
  <c r="Y155" i="2"/>
  <c r="X172" i="2"/>
  <c r="Y172" i="2"/>
  <c r="X225" i="2"/>
  <c r="Y225" i="2"/>
  <c r="X170" i="2"/>
  <c r="Y170" i="2"/>
  <c r="X222" i="2"/>
  <c r="Y222" i="2"/>
  <c r="X173" i="2"/>
  <c r="Y173" i="2"/>
  <c r="X232" i="2"/>
  <c r="Y232" i="2"/>
  <c r="X160" i="2"/>
  <c r="Y160" i="2"/>
  <c r="X175" i="2"/>
  <c r="Y175" i="2"/>
  <c r="X234" i="2"/>
  <c r="Y234" i="2"/>
  <c r="X161" i="2"/>
  <c r="Y161" i="2"/>
  <c r="X176" i="2"/>
  <c r="Y176" i="2"/>
  <c r="X177" i="2"/>
  <c r="Y177" i="2"/>
  <c r="X163" i="2"/>
  <c r="Y163" i="2"/>
  <c r="X180" i="2"/>
  <c r="Y180" i="2"/>
  <c r="X158" i="1"/>
  <c r="X174" i="1" s="1"/>
  <c r="X150" i="2"/>
  <c r="X215" i="1"/>
  <c r="X208" i="2"/>
  <c r="X210" i="2" s="1"/>
  <c r="X229" i="1"/>
  <c r="X238" i="1" s="1"/>
  <c r="X221" i="2"/>
  <c r="X179" i="1"/>
  <c r="X171" i="2"/>
  <c r="X218" i="1"/>
  <c r="X211" i="2"/>
  <c r="X213" i="2" s="1"/>
  <c r="X127" i="1"/>
  <c r="X173" i="1"/>
  <c r="X225" i="1"/>
  <c r="Y174" i="2" l="1"/>
  <c r="X184" i="1"/>
  <c r="X186" i="1" s="1"/>
  <c r="X188" i="1" s="1"/>
  <c r="X191" i="1" s="1"/>
  <c r="X219" i="1"/>
  <c r="Y49" i="2"/>
  <c r="X197" i="1"/>
  <c r="AC221" i="1" s="1"/>
  <c r="X168" i="2"/>
  <c r="X224" i="2"/>
  <c r="X233" i="2" s="1"/>
  <c r="X174" i="2"/>
  <c r="Y224" i="2"/>
  <c r="Y233" i="2" s="1"/>
  <c r="Y169" i="2"/>
  <c r="Y179" i="2" s="1"/>
  <c r="Y181" i="2" s="1"/>
  <c r="Y183" i="2" s="1"/>
  <c r="Y168" i="2"/>
  <c r="X220" i="2"/>
  <c r="Y220" i="2"/>
  <c r="X153" i="2"/>
  <c r="X169" i="2" s="1"/>
  <c r="X179" i="2" s="1"/>
  <c r="X181" i="2" s="1"/>
  <c r="X183" i="2" s="1"/>
  <c r="X214" i="2"/>
  <c r="X50" i="1"/>
  <c r="X49" i="2"/>
  <c r="X46" i="1"/>
  <c r="X48" i="1" s="1"/>
  <c r="X43" i="1"/>
  <c r="V128" i="2"/>
  <c r="V119" i="2"/>
  <c r="V120" i="2"/>
  <c r="V121" i="2"/>
  <c r="V122" i="2"/>
  <c r="V123" i="2"/>
  <c r="V126" i="2"/>
  <c r="V114" i="2"/>
  <c r="V115" i="2"/>
  <c r="V116" i="2"/>
  <c r="V112" i="2"/>
  <c r="V91" i="2"/>
  <c r="V82" i="2"/>
  <c r="V89" i="2"/>
  <c r="V78" i="2"/>
  <c r="V79" i="2"/>
  <c r="V80" i="2"/>
  <c r="V76" i="2"/>
  <c r="V68" i="2"/>
  <c r="V69" i="2"/>
  <c r="V65" i="2"/>
  <c r="V66" i="2"/>
  <c r="V47" i="2"/>
  <c r="V42" i="2"/>
  <c r="V37" i="2"/>
  <c r="V32" i="2"/>
  <c r="V33" i="2"/>
  <c r="V34" i="2"/>
  <c r="V27" i="2"/>
  <c r="V28" i="2"/>
  <c r="V29" i="2"/>
  <c r="V30" i="2"/>
  <c r="V15" i="2"/>
  <c r="V11" i="2"/>
  <c r="V12" i="2"/>
  <c r="V17" i="2"/>
  <c r="V18" i="2"/>
  <c r="V19" i="2"/>
  <c r="V20" i="2"/>
  <c r="V7" i="2"/>
  <c r="V8" i="2"/>
  <c r="V9" i="2"/>
  <c r="X194" i="1" l="1"/>
  <c r="X196" i="1" s="1"/>
  <c r="Y192" i="2"/>
  <c r="X50" i="2"/>
  <c r="X61" i="2"/>
  <c r="Y50" i="2"/>
  <c r="Y61" i="2"/>
  <c r="AC73" i="2" s="1"/>
  <c r="Y189" i="2"/>
  <c r="Y191" i="2" s="1"/>
  <c r="Y186" i="2"/>
  <c r="V118" i="2"/>
  <c r="V67" i="2"/>
  <c r="X198" i="1"/>
  <c r="X192" i="2"/>
  <c r="V77" i="2"/>
  <c r="V10" i="2"/>
  <c r="V26" i="2" s="1"/>
  <c r="V36" i="2" s="1"/>
  <c r="V31" i="2"/>
  <c r="V81" i="2"/>
  <c r="V90" i="2" s="1"/>
  <c r="V113" i="2"/>
  <c r="V25" i="2"/>
  <c r="V70" i="2"/>
  <c r="Y193" i="2" l="1"/>
  <c r="Y204" i="2"/>
  <c r="AC216" i="2" s="1"/>
  <c r="X186" i="2"/>
  <c r="X189" i="2"/>
  <c r="X191" i="2" s="1"/>
  <c r="AA73" i="2"/>
  <c r="Z73" i="2"/>
  <c r="Y73" i="2"/>
  <c r="V38" i="2"/>
  <c r="V40" i="2" s="1"/>
  <c r="V46" i="2" s="1"/>
  <c r="V48" i="2" s="1"/>
  <c r="X193" i="2"/>
  <c r="X204" i="2"/>
  <c r="V127" i="2"/>
  <c r="V71" i="2"/>
  <c r="V224" i="1"/>
  <c r="V226" i="1"/>
  <c r="V227" i="1"/>
  <c r="V228" i="1"/>
  <c r="V230" i="1"/>
  <c r="V237" i="1"/>
  <c r="V239" i="1"/>
  <c r="V213" i="1"/>
  <c r="V208" i="2" s="1"/>
  <c r="V214" i="1"/>
  <c r="V209" i="2" s="1"/>
  <c r="V216" i="1"/>
  <c r="V211" i="2" s="1"/>
  <c r="V217" i="1"/>
  <c r="V212" i="2" s="1"/>
  <c r="V155" i="1"/>
  <c r="V156" i="1"/>
  <c r="V159" i="1"/>
  <c r="V160" i="1"/>
  <c r="V163" i="1"/>
  <c r="V165" i="1"/>
  <c r="V166" i="1"/>
  <c r="V167" i="1"/>
  <c r="V168" i="1"/>
  <c r="V170" i="1"/>
  <c r="V175" i="1"/>
  <c r="V176" i="1"/>
  <c r="V177" i="1"/>
  <c r="V178" i="1"/>
  <c r="V180" i="1"/>
  <c r="V181" i="1"/>
  <c r="V182" i="1"/>
  <c r="V185" i="1"/>
  <c r="V190" i="1"/>
  <c r="V195" i="1"/>
  <c r="V127" i="1"/>
  <c r="V81" i="1"/>
  <c r="V90" i="1" s="1"/>
  <c r="V77" i="1"/>
  <c r="V70" i="1"/>
  <c r="V67" i="1"/>
  <c r="V31" i="1"/>
  <c r="V25" i="1"/>
  <c r="V10" i="1"/>
  <c r="V26" i="1" s="1"/>
  <c r="V36" i="1" s="1"/>
  <c r="V49" i="1" s="1"/>
  <c r="AA216" i="2" l="1"/>
  <c r="V43" i="2"/>
  <c r="V38" i="1"/>
  <c r="V40" i="1" s="1"/>
  <c r="V46" i="1" s="1"/>
  <c r="V197" i="1"/>
  <c r="V71" i="1"/>
  <c r="V210" i="2"/>
  <c r="V213" i="2"/>
  <c r="V179" i="1"/>
  <c r="V225" i="1"/>
  <c r="V218" i="1"/>
  <c r="V229" i="1"/>
  <c r="V238" i="1" s="1"/>
  <c r="V215" i="1"/>
  <c r="V173" i="1"/>
  <c r="V158" i="1"/>
  <c r="V97" i="2"/>
  <c r="V98" i="2"/>
  <c r="V99" i="2"/>
  <c r="V100" i="2"/>
  <c r="V101" i="2"/>
  <c r="V102" i="2"/>
  <c r="V103" i="2"/>
  <c r="V104" i="2"/>
  <c r="V105" i="2"/>
  <c r="V106" i="2"/>
  <c r="V107" i="2"/>
  <c r="V111" i="2"/>
  <c r="V149" i="2" l="1"/>
  <c r="V218" i="2" s="1"/>
  <c r="V214" i="2"/>
  <c r="V219" i="1"/>
  <c r="V221" i="1" s="1"/>
  <c r="V174" i="1"/>
  <c r="V184" i="1" s="1"/>
  <c r="V186" i="1" s="1"/>
  <c r="V188" i="1" s="1"/>
  <c r="V73" i="1"/>
  <c r="V43" i="1"/>
  <c r="V48" i="1"/>
  <c r="V50" i="1"/>
  <c r="V191" i="1" l="1"/>
  <c r="V194" i="1"/>
  <c r="V196" i="1" s="1"/>
  <c r="V198" i="1"/>
  <c r="U114" i="2"/>
  <c r="U115" i="2"/>
  <c r="U116" i="2"/>
  <c r="U120" i="2"/>
  <c r="U121" i="2"/>
  <c r="U123" i="2"/>
  <c r="U126" i="2"/>
  <c r="U106" i="2"/>
  <c r="U107" i="2"/>
  <c r="U76" i="2"/>
  <c r="U78" i="2"/>
  <c r="U79" i="2"/>
  <c r="U80" i="2"/>
  <c r="U82" i="2"/>
  <c r="U89" i="2"/>
  <c r="U91" i="2"/>
  <c r="U65" i="2"/>
  <c r="U66" i="2"/>
  <c r="U68" i="2"/>
  <c r="U69" i="2"/>
  <c r="U47" i="2"/>
  <c r="U224" i="1"/>
  <c r="U226" i="1"/>
  <c r="V221" i="2" s="1"/>
  <c r="U227" i="1"/>
  <c r="U228" i="1"/>
  <c r="V223" i="2" s="1"/>
  <c r="U230" i="1"/>
  <c r="V225" i="2" s="1"/>
  <c r="U237" i="1"/>
  <c r="V232" i="2" s="1"/>
  <c r="U239" i="1"/>
  <c r="V234" i="2" s="1"/>
  <c r="U213" i="1"/>
  <c r="U208" i="2" s="1"/>
  <c r="U214" i="1"/>
  <c r="U209" i="2" s="1"/>
  <c r="U216" i="1"/>
  <c r="U217" i="1"/>
  <c r="U212" i="2" s="1"/>
  <c r="U195" i="1"/>
  <c r="U155" i="1"/>
  <c r="V150" i="2" s="1"/>
  <c r="U156" i="1"/>
  <c r="V151" i="2" s="1"/>
  <c r="U159" i="1"/>
  <c r="V154" i="2" s="1"/>
  <c r="U160" i="1"/>
  <c r="V155" i="2" s="1"/>
  <c r="U163" i="1"/>
  <c r="V158" i="2" s="1"/>
  <c r="U165" i="1"/>
  <c r="V160" i="2" s="1"/>
  <c r="U166" i="1"/>
  <c r="V161" i="2" s="1"/>
  <c r="U167" i="1"/>
  <c r="V162" i="2" s="1"/>
  <c r="U168" i="1"/>
  <c r="V163" i="2" s="1"/>
  <c r="U170" i="1"/>
  <c r="U175" i="1"/>
  <c r="V170" i="2" s="1"/>
  <c r="U176" i="1"/>
  <c r="V171" i="2" s="1"/>
  <c r="U177" i="1"/>
  <c r="V172" i="2" s="1"/>
  <c r="U178" i="1"/>
  <c r="V173" i="2" s="1"/>
  <c r="U180" i="1"/>
  <c r="V175" i="2" s="1"/>
  <c r="U181" i="1"/>
  <c r="V176" i="2" s="1"/>
  <c r="U182" i="1"/>
  <c r="V177" i="2" s="1"/>
  <c r="U185" i="1"/>
  <c r="V180" i="2" s="1"/>
  <c r="U190" i="1"/>
  <c r="V185" i="2" s="1"/>
  <c r="V190" i="2" l="1"/>
  <c r="V219" i="2"/>
  <c r="U158" i="1"/>
  <c r="U174" i="1" s="1"/>
  <c r="U184" i="1" s="1"/>
  <c r="U70" i="2"/>
  <c r="U77" i="2"/>
  <c r="V153" i="2"/>
  <c r="V169" i="2" s="1"/>
  <c r="U210" i="2"/>
  <c r="U31" i="2"/>
  <c r="U118" i="2"/>
  <c r="U10" i="2"/>
  <c r="U26" i="2" s="1"/>
  <c r="U36" i="2" s="1"/>
  <c r="V168" i="2"/>
  <c r="U229" i="1"/>
  <c r="U238" i="1" s="1"/>
  <c r="V222" i="2"/>
  <c r="V224" i="2" s="1"/>
  <c r="V233" i="2" s="1"/>
  <c r="U218" i="1"/>
  <c r="V174" i="2"/>
  <c r="U67" i="2"/>
  <c r="U179" i="1"/>
  <c r="U25" i="2"/>
  <c r="U113" i="2"/>
  <c r="U215" i="1"/>
  <c r="U81" i="2"/>
  <c r="U90" i="2" s="1"/>
  <c r="U211" i="2"/>
  <c r="U213" i="2" s="1"/>
  <c r="U173" i="1"/>
  <c r="U225" i="1"/>
  <c r="V220" i="2" s="1"/>
  <c r="U71" i="2" l="1"/>
  <c r="V179" i="2"/>
  <c r="V181" i="2" s="1"/>
  <c r="V183" i="2" s="1"/>
  <c r="U219" i="1"/>
  <c r="U186" i="1"/>
  <c r="U188" i="1" s="1"/>
  <c r="U191" i="1" s="1"/>
  <c r="U38" i="2"/>
  <c r="U40" i="2" s="1"/>
  <c r="U46" i="2" s="1"/>
  <c r="U48" i="2" s="1"/>
  <c r="U127" i="2"/>
  <c r="U214" i="2"/>
  <c r="U127" i="1"/>
  <c r="U81" i="1"/>
  <c r="U90" i="1" s="1"/>
  <c r="U77" i="1"/>
  <c r="U70" i="1"/>
  <c r="U67" i="1"/>
  <c r="V186" i="2" l="1"/>
  <c r="V189" i="2"/>
  <c r="V191" i="2" s="1"/>
  <c r="U194" i="1"/>
  <c r="U196" i="1" s="1"/>
  <c r="U43" i="2"/>
  <c r="U71" i="1"/>
  <c r="U31" i="1"/>
  <c r="U25" i="1"/>
  <c r="U10" i="1"/>
  <c r="U26" i="1" s="1"/>
  <c r="U36" i="1" s="1"/>
  <c r="U49" i="1" l="1"/>
  <c r="U38" i="1"/>
  <c r="U40" i="1" s="1"/>
  <c r="U111" i="2"/>
  <c r="U149" i="2" l="1"/>
  <c r="U218" i="2" s="1"/>
  <c r="V49" i="2"/>
  <c r="Z73" i="1"/>
  <c r="U197" i="1"/>
  <c r="Z221" i="1" s="1"/>
  <c r="U50" i="1"/>
  <c r="U43" i="1"/>
  <c r="U46" i="1"/>
  <c r="U48" i="1" s="1"/>
  <c r="T22" i="2"/>
  <c r="T170" i="1"/>
  <c r="T25" i="1"/>
  <c r="V50" i="2" l="1"/>
  <c r="U198" i="1"/>
  <c r="V192" i="2"/>
  <c r="T165" i="2"/>
  <c r="T128" i="2"/>
  <c r="T121" i="2"/>
  <c r="T122" i="2"/>
  <c r="T123" i="2"/>
  <c r="T126" i="2"/>
  <c r="T120" i="2"/>
  <c r="T119" i="2"/>
  <c r="T115" i="2"/>
  <c r="T116" i="2"/>
  <c r="T114" i="2"/>
  <c r="T112" i="2"/>
  <c r="T98" i="2"/>
  <c r="T99" i="2"/>
  <c r="T100" i="2"/>
  <c r="T101" i="2"/>
  <c r="T102" i="2"/>
  <c r="T103" i="2"/>
  <c r="T104" i="2"/>
  <c r="T105" i="2"/>
  <c r="T106" i="2"/>
  <c r="T107" i="2"/>
  <c r="T97" i="2"/>
  <c r="T91" i="2"/>
  <c r="T89" i="2"/>
  <c r="T82" i="2"/>
  <c r="T79" i="2"/>
  <c r="T80" i="2"/>
  <c r="T78" i="2"/>
  <c r="T76" i="2"/>
  <c r="T47" i="2"/>
  <c r="T42" i="2"/>
  <c r="T37" i="2"/>
  <c r="T33" i="2"/>
  <c r="T34" i="2"/>
  <c r="T32" i="2"/>
  <c r="T28" i="2"/>
  <c r="T29" i="2"/>
  <c r="T30" i="2"/>
  <c r="T27" i="2"/>
  <c r="T18" i="2"/>
  <c r="T19" i="2"/>
  <c r="T20" i="2"/>
  <c r="T12" i="2"/>
  <c r="T11" i="2"/>
  <c r="D9" i="2"/>
  <c r="E9" i="2"/>
  <c r="F9" i="2"/>
  <c r="G9" i="2"/>
  <c r="I9" i="2"/>
  <c r="J9" i="2"/>
  <c r="K9" i="2"/>
  <c r="L9" i="2"/>
  <c r="N9" i="2"/>
  <c r="O9" i="2"/>
  <c r="P9" i="2"/>
  <c r="Q9" i="2"/>
  <c r="S9" i="2"/>
  <c r="T9" i="2"/>
  <c r="T8" i="2"/>
  <c r="T7" i="2"/>
  <c r="T6" i="2"/>
  <c r="T64" i="2" s="1"/>
  <c r="T75" i="2" s="1"/>
  <c r="T111" i="2" s="1"/>
  <c r="T134" i="2" s="1"/>
  <c r="T149" i="2" s="1"/>
  <c r="T207" i="2" s="1"/>
  <c r="T218" i="2" s="1"/>
  <c r="T65" i="2"/>
  <c r="T66" i="2"/>
  <c r="T68" i="2"/>
  <c r="T69" i="2"/>
  <c r="V204" i="2" l="1"/>
  <c r="V193" i="2"/>
  <c r="T67" i="2"/>
  <c r="T31" i="2"/>
  <c r="T70" i="2"/>
  <c r="T77" i="2"/>
  <c r="T118" i="2"/>
  <c r="T113" i="2"/>
  <c r="T10" i="2"/>
  <c r="T81" i="2"/>
  <c r="T90" i="2" s="1"/>
  <c r="T195" i="1"/>
  <c r="U190" i="2" s="1"/>
  <c r="T6" i="1"/>
  <c r="T64" i="1" s="1"/>
  <c r="T75" i="1" s="1"/>
  <c r="T96" i="1" s="1"/>
  <c r="T111" i="1" s="1"/>
  <c r="T146" i="1" s="1"/>
  <c r="T154" i="1" s="1"/>
  <c r="T212" i="1" s="1"/>
  <c r="T223" i="1" s="1"/>
  <c r="T10" i="1"/>
  <c r="T31" i="1"/>
  <c r="T67" i="1"/>
  <c r="T70" i="1"/>
  <c r="T77" i="1"/>
  <c r="T81" i="1"/>
  <c r="T90" i="1" s="1"/>
  <c r="T113" i="1"/>
  <c r="T118" i="1"/>
  <c r="T155" i="1"/>
  <c r="T156" i="1"/>
  <c r="T159" i="1"/>
  <c r="T160" i="1"/>
  <c r="T163" i="1"/>
  <c r="T165" i="1"/>
  <c r="T166" i="1"/>
  <c r="T167" i="1"/>
  <c r="T168" i="1"/>
  <c r="T175" i="1"/>
  <c r="T176" i="1"/>
  <c r="T177" i="1"/>
  <c r="T178" i="1"/>
  <c r="T180" i="1"/>
  <c r="T181" i="1"/>
  <c r="T182" i="1"/>
  <c r="T185" i="1"/>
  <c r="T190" i="1"/>
  <c r="T213" i="1"/>
  <c r="T214" i="1"/>
  <c r="T209" i="2" s="1"/>
  <c r="T216" i="1"/>
  <c r="T211" i="2" s="1"/>
  <c r="T217" i="1"/>
  <c r="T212" i="2" s="1"/>
  <c r="T224" i="1"/>
  <c r="U219" i="2" s="1"/>
  <c r="T226" i="1"/>
  <c r="U221" i="2" s="1"/>
  <c r="T227" i="1"/>
  <c r="U222" i="2" s="1"/>
  <c r="T228" i="1"/>
  <c r="U223" i="2" s="1"/>
  <c r="T230" i="1"/>
  <c r="U225" i="2" s="1"/>
  <c r="T237" i="1"/>
  <c r="U232" i="2" s="1"/>
  <c r="T239" i="1"/>
  <c r="U234" i="2" s="1"/>
  <c r="S182" i="1"/>
  <c r="S177" i="2" s="1"/>
  <c r="S143" i="2"/>
  <c r="S139" i="2"/>
  <c r="S137" i="2"/>
  <c r="S6" i="2"/>
  <c r="S64" i="2" s="1"/>
  <c r="S75" i="2" s="1"/>
  <c r="S111" i="2" s="1"/>
  <c r="S134" i="2" s="1"/>
  <c r="S149" i="2" s="1"/>
  <c r="S207" i="2" s="1"/>
  <c r="S218" i="2" s="1"/>
  <c r="S34" i="2"/>
  <c r="S128" i="2"/>
  <c r="S126" i="2"/>
  <c r="S123" i="2"/>
  <c r="S122" i="2"/>
  <c r="S121" i="2"/>
  <c r="S120" i="2"/>
  <c r="S119" i="2"/>
  <c r="S116" i="2"/>
  <c r="S115" i="2"/>
  <c r="S114" i="2"/>
  <c r="S112" i="2"/>
  <c r="S107" i="2"/>
  <c r="S106" i="2"/>
  <c r="S105" i="2"/>
  <c r="S104" i="2"/>
  <c r="S103" i="2"/>
  <c r="S102" i="2"/>
  <c r="S101" i="2"/>
  <c r="S100" i="2"/>
  <c r="S99" i="2"/>
  <c r="S98" i="2"/>
  <c r="S97" i="2"/>
  <c r="S91" i="2"/>
  <c r="S89" i="2"/>
  <c r="S82" i="2"/>
  <c r="S80" i="2"/>
  <c r="S79" i="2"/>
  <c r="S78" i="2"/>
  <c r="S76" i="2"/>
  <c r="S69" i="2"/>
  <c r="S68" i="2"/>
  <c r="S66" i="2"/>
  <c r="S65" i="2"/>
  <c r="S47" i="2"/>
  <c r="S42" i="2"/>
  <c r="S37" i="2"/>
  <c r="S33" i="2"/>
  <c r="S32" i="2"/>
  <c r="S30" i="2"/>
  <c r="S29" i="2"/>
  <c r="S28" i="2"/>
  <c r="S27" i="2"/>
  <c r="S20" i="2"/>
  <c r="S19" i="2"/>
  <c r="S18" i="2"/>
  <c r="S12" i="2"/>
  <c r="S11" i="2"/>
  <c r="S8" i="2"/>
  <c r="S7" i="2"/>
  <c r="V108" i="2" l="1"/>
  <c r="S108" i="2"/>
  <c r="T108" i="2"/>
  <c r="U108" i="2"/>
  <c r="Z216" i="2"/>
  <c r="Y216" i="2"/>
  <c r="T71" i="2"/>
  <c r="U224" i="2"/>
  <c r="U233" i="2" s="1"/>
  <c r="T177" i="2"/>
  <c r="T173" i="1"/>
  <c r="T213" i="2"/>
  <c r="S81" i="2"/>
  <c r="S90" i="2" s="1"/>
  <c r="T215" i="1"/>
  <c r="T208" i="2"/>
  <c r="T210" i="2" s="1"/>
  <c r="T158" i="1"/>
  <c r="T174" i="1" s="1"/>
  <c r="T184" i="1" s="1"/>
  <c r="T188" i="1" s="1"/>
  <c r="T191" i="1" s="1"/>
  <c r="T127" i="2"/>
  <c r="T225" i="1"/>
  <c r="U220" i="2" s="1"/>
  <c r="T179" i="1"/>
  <c r="T26" i="1"/>
  <c r="T36" i="1" s="1"/>
  <c r="T49" i="1" s="1"/>
  <c r="T197" i="1" s="1"/>
  <c r="T127" i="1"/>
  <c r="T229" i="1"/>
  <c r="T238" i="1" s="1"/>
  <c r="T218" i="1"/>
  <c r="T71" i="1"/>
  <c r="S67" i="2"/>
  <c r="S31" i="2"/>
  <c r="S113" i="2"/>
  <c r="S10" i="2"/>
  <c r="S70" i="2"/>
  <c r="S118" i="2"/>
  <c r="S77" i="2"/>
  <c r="T219" i="1" l="1"/>
  <c r="T214" i="2"/>
  <c r="S127" i="2"/>
  <c r="S71" i="2"/>
  <c r="T40" i="1"/>
  <c r="T43" i="1" s="1"/>
  <c r="T194" i="1"/>
  <c r="T196" i="1" s="1"/>
  <c r="T50" i="1"/>
  <c r="S17" i="1"/>
  <c r="S25" i="1" s="1"/>
  <c r="N12" i="2"/>
  <c r="S6" i="1"/>
  <c r="S64" i="1" s="1"/>
  <c r="S75" i="1" s="1"/>
  <c r="S96" i="1" s="1"/>
  <c r="S111" i="1" s="1"/>
  <c r="S146" i="1" s="1"/>
  <c r="S154" i="1" s="1"/>
  <c r="S212" i="1" s="1"/>
  <c r="S223" i="1" s="1"/>
  <c r="S239" i="1"/>
  <c r="S237" i="1"/>
  <c r="S230" i="1"/>
  <c r="S228" i="1"/>
  <c r="S227" i="1"/>
  <c r="S226" i="1"/>
  <c r="S224" i="1"/>
  <c r="S217" i="1"/>
  <c r="S212" i="2" s="1"/>
  <c r="S216" i="1"/>
  <c r="S211" i="2" s="1"/>
  <c r="S214" i="1"/>
  <c r="S209" i="2" s="1"/>
  <c r="S213" i="1"/>
  <c r="S208" i="2" s="1"/>
  <c r="S195" i="1"/>
  <c r="S190" i="1"/>
  <c r="S185" i="1"/>
  <c r="S181" i="1"/>
  <c r="S180" i="1"/>
  <c r="S178" i="1"/>
  <c r="S177" i="1"/>
  <c r="S176" i="1"/>
  <c r="S175" i="1"/>
  <c r="S168" i="1"/>
  <c r="S167" i="1"/>
  <c r="S163" i="1"/>
  <c r="S160" i="1"/>
  <c r="S159" i="1"/>
  <c r="S156" i="1"/>
  <c r="S155" i="1"/>
  <c r="S118" i="1"/>
  <c r="S113" i="1"/>
  <c r="S81" i="1"/>
  <c r="S90" i="1" s="1"/>
  <c r="S77" i="1"/>
  <c r="S70" i="1"/>
  <c r="S67" i="1"/>
  <c r="S31" i="1"/>
  <c r="S166" i="1"/>
  <c r="S10" i="1"/>
  <c r="U50" i="2" l="1"/>
  <c r="S165" i="1"/>
  <c r="S160" i="2" s="1"/>
  <c r="U189" i="2"/>
  <c r="U191" i="2" s="1"/>
  <c r="S26" i="1"/>
  <c r="S36" i="1" s="1"/>
  <c r="S49" i="1" s="1"/>
  <c r="S213" i="2"/>
  <c r="S161" i="2"/>
  <c r="T161" i="2"/>
  <c r="S163" i="2"/>
  <c r="T163" i="2"/>
  <c r="S222" i="2"/>
  <c r="T222" i="2"/>
  <c r="S150" i="2"/>
  <c r="T150" i="2"/>
  <c r="S223" i="2"/>
  <c r="T223" i="2"/>
  <c r="S151" i="2"/>
  <c r="T151" i="2"/>
  <c r="S172" i="2"/>
  <c r="T172" i="2"/>
  <c r="S210" i="2"/>
  <c r="S225" i="2"/>
  <c r="T225" i="2"/>
  <c r="S155" i="2"/>
  <c r="T155" i="2"/>
  <c r="S175" i="2"/>
  <c r="T175" i="2"/>
  <c r="S234" i="2"/>
  <c r="T234" i="2"/>
  <c r="S176" i="2"/>
  <c r="T176" i="2"/>
  <c r="S162" i="2"/>
  <c r="T162" i="2"/>
  <c r="S180" i="2"/>
  <c r="T180" i="2"/>
  <c r="S219" i="2"/>
  <c r="T219" i="2"/>
  <c r="S185" i="2"/>
  <c r="T185" i="2"/>
  <c r="S221" i="2"/>
  <c r="T221" i="2"/>
  <c r="S170" i="2"/>
  <c r="T170" i="2"/>
  <c r="T17" i="2"/>
  <c r="T25" i="2" s="1"/>
  <c r="S17" i="2"/>
  <c r="S171" i="2"/>
  <c r="T171" i="2"/>
  <c r="S154" i="2"/>
  <c r="T154" i="2"/>
  <c r="S173" i="2"/>
  <c r="T173" i="2"/>
  <c r="S232" i="2"/>
  <c r="T232" i="2"/>
  <c r="T46" i="1"/>
  <c r="T48" i="1" s="1"/>
  <c r="T190" i="2"/>
  <c r="S190" i="2"/>
  <c r="T198" i="1"/>
  <c r="S215" i="1"/>
  <c r="S71" i="1"/>
  <c r="S127" i="1"/>
  <c r="S229" i="1"/>
  <c r="S238" i="1" s="1"/>
  <c r="S218" i="1"/>
  <c r="S179" i="1"/>
  <c r="S158" i="1"/>
  <c r="S225" i="1"/>
  <c r="S197" i="1" l="1"/>
  <c r="S173" i="1"/>
  <c r="S174" i="1"/>
  <c r="S184" i="1" s="1"/>
  <c r="S188" i="1" s="1"/>
  <c r="S219" i="1"/>
  <c r="T160" i="2"/>
  <c r="T168" i="2" s="1"/>
  <c r="S214" i="2"/>
  <c r="S40" i="1"/>
  <c r="T224" i="2"/>
  <c r="T233" i="2" s="1"/>
  <c r="S153" i="2"/>
  <c r="S169" i="2" s="1"/>
  <c r="T174" i="2"/>
  <c r="S220" i="2"/>
  <c r="T220" i="2"/>
  <c r="S49" i="2"/>
  <c r="S61" i="2" s="1"/>
  <c r="T49" i="2"/>
  <c r="S50" i="1"/>
  <c r="S224" i="2"/>
  <c r="S233" i="2" s="1"/>
  <c r="S174" i="2"/>
  <c r="T153" i="2"/>
  <c r="S25" i="2"/>
  <c r="S26" i="2"/>
  <c r="S36" i="2" s="1"/>
  <c r="S40" i="2" s="1"/>
  <c r="T26" i="2"/>
  <c r="T36" i="2" s="1"/>
  <c r="T40" i="2" s="1"/>
  <c r="S168" i="2"/>
  <c r="Q76" i="2"/>
  <c r="Q78" i="2"/>
  <c r="Q79" i="2"/>
  <c r="Q80" i="2"/>
  <c r="Q82" i="2"/>
  <c r="Q89" i="2"/>
  <c r="Q91" i="2"/>
  <c r="Q65" i="2"/>
  <c r="Q66" i="2"/>
  <c r="Q68" i="2"/>
  <c r="Q69" i="2"/>
  <c r="Q7" i="2"/>
  <c r="Q8" i="2"/>
  <c r="Q11" i="2"/>
  <c r="Q12" i="2"/>
  <c r="Q18" i="2"/>
  <c r="Q19" i="2"/>
  <c r="Q20" i="2"/>
  <c r="Q27" i="2"/>
  <c r="Q28" i="2"/>
  <c r="Q29" i="2"/>
  <c r="Q30" i="2"/>
  <c r="Q32" i="2"/>
  <c r="Q33" i="2"/>
  <c r="Q34" i="2"/>
  <c r="Q37" i="2"/>
  <c r="Q42" i="2"/>
  <c r="Q239" i="1"/>
  <c r="Q237" i="1"/>
  <c r="Q230" i="1"/>
  <c r="Q228" i="1"/>
  <c r="Q227" i="1"/>
  <c r="Q226" i="1"/>
  <c r="Q224" i="1"/>
  <c r="Q213" i="1"/>
  <c r="Q208" i="2" s="1"/>
  <c r="Q214" i="1"/>
  <c r="Q216" i="1"/>
  <c r="Q217" i="1"/>
  <c r="Q212" i="2" s="1"/>
  <c r="Q155" i="1"/>
  <c r="Q156" i="1"/>
  <c r="Q159" i="1"/>
  <c r="Q160" i="1"/>
  <c r="Q163" i="1"/>
  <c r="Q165" i="1"/>
  <c r="Q166" i="1"/>
  <c r="Q167" i="1"/>
  <c r="Q168" i="1"/>
  <c r="Q175" i="1"/>
  <c r="Q176" i="1"/>
  <c r="Q177" i="1"/>
  <c r="Q178" i="1"/>
  <c r="Q180" i="1"/>
  <c r="Q181" i="1"/>
  <c r="Q182" i="1"/>
  <c r="Q185" i="1"/>
  <c r="Q190" i="1"/>
  <c r="Q195" i="1"/>
  <c r="Q81" i="1"/>
  <c r="Q90" i="1" s="1"/>
  <c r="Q77" i="1"/>
  <c r="Q70" i="1"/>
  <c r="Q67" i="1"/>
  <c r="Q31" i="1"/>
  <c r="Q25" i="1"/>
  <c r="Q10" i="1"/>
  <c r="Q26" i="1" s="1"/>
  <c r="Q36" i="1" s="1"/>
  <c r="Q49" i="1" s="1"/>
  <c r="L126" i="1"/>
  <c r="Q112" i="2"/>
  <c r="Q114" i="2"/>
  <c r="Q115" i="2"/>
  <c r="Q116" i="2"/>
  <c r="Q119" i="2"/>
  <c r="Q120" i="2"/>
  <c r="Q121" i="2"/>
  <c r="Q122" i="2"/>
  <c r="Q123" i="2"/>
  <c r="Q126" i="2"/>
  <c r="Q128" i="2"/>
  <c r="Q118" i="1"/>
  <c r="Q113" i="1"/>
  <c r="Q197" i="1" l="1"/>
  <c r="T61" i="2"/>
  <c r="X73" i="2" s="1"/>
  <c r="T169" i="2"/>
  <c r="T179" i="2" s="1"/>
  <c r="T183" i="2" s="1"/>
  <c r="S50" i="2"/>
  <c r="Q215" i="1"/>
  <c r="S179" i="2"/>
  <c r="S183" i="2" s="1"/>
  <c r="S43" i="1"/>
  <c r="S46" i="1"/>
  <c r="S48" i="1" s="1"/>
  <c r="T50" i="2"/>
  <c r="S194" i="1"/>
  <c r="S196" i="1" s="1"/>
  <c r="S191" i="1"/>
  <c r="S46" i="2"/>
  <c r="S48" i="2" s="1"/>
  <c r="S43" i="2"/>
  <c r="S192" i="2"/>
  <c r="S204" i="2" s="1"/>
  <c r="T192" i="2"/>
  <c r="S198" i="1"/>
  <c r="Q218" i="1"/>
  <c r="T46" i="2"/>
  <c r="T48" i="2" s="1"/>
  <c r="T43" i="2"/>
  <c r="Q173" i="1"/>
  <c r="Q40" i="1"/>
  <c r="Q43" i="1" s="1"/>
  <c r="Q77" i="2"/>
  <c r="Q70" i="2"/>
  <c r="Q81" i="2"/>
  <c r="Q90" i="2" s="1"/>
  <c r="Q31" i="2"/>
  <c r="Q118" i="2"/>
  <c r="Q179" i="1"/>
  <c r="Q209" i="2"/>
  <c r="Q210" i="2" s="1"/>
  <c r="Q127" i="1"/>
  <c r="Q67" i="2"/>
  <c r="Q211" i="2"/>
  <c r="Q213" i="2" s="1"/>
  <c r="Q113" i="2"/>
  <c r="Q158" i="1"/>
  <c r="Q174" i="1" s="1"/>
  <c r="Q184" i="1" s="1"/>
  <c r="Q188" i="1" s="1"/>
  <c r="Q191" i="1" s="1"/>
  <c r="Q10" i="2"/>
  <c r="Q229" i="1"/>
  <c r="Q238" i="1" s="1"/>
  <c r="Q225" i="1"/>
  <c r="Q71" i="1"/>
  <c r="Q73" i="1" s="1"/>
  <c r="Q97" i="2"/>
  <c r="Q98" i="2"/>
  <c r="Q99" i="2"/>
  <c r="Q100" i="2"/>
  <c r="Q101" i="2"/>
  <c r="Q102" i="2"/>
  <c r="Q103" i="2"/>
  <c r="Q104" i="2"/>
  <c r="Q105" i="2"/>
  <c r="Q106" i="2"/>
  <c r="Q107" i="2"/>
  <c r="V73" i="2" l="1"/>
  <c r="T204" i="2"/>
  <c r="X216" i="2" s="1"/>
  <c r="T186" i="2"/>
  <c r="T189" i="2"/>
  <c r="T191" i="2" s="1"/>
  <c r="S193" i="2"/>
  <c r="Q219" i="1"/>
  <c r="S186" i="2"/>
  <c r="S189" i="2"/>
  <c r="S191" i="2" s="1"/>
  <c r="Q194" i="1"/>
  <c r="Q196" i="1" s="1"/>
  <c r="Q127" i="2"/>
  <c r="T193" i="2"/>
  <c r="Q46" i="1"/>
  <c r="Q48" i="1" s="1"/>
  <c r="Q50" i="1"/>
  <c r="Q71" i="2"/>
  <c r="Q214" i="2"/>
  <c r="P47" i="1"/>
  <c r="Q47" i="2" s="1"/>
  <c r="P112" i="2"/>
  <c r="P114" i="2"/>
  <c r="P115" i="2"/>
  <c r="P116" i="2"/>
  <c r="P119" i="2"/>
  <c r="P120" i="2"/>
  <c r="P121" i="2"/>
  <c r="P122" i="2"/>
  <c r="P123" i="2"/>
  <c r="P126" i="2"/>
  <c r="P128" i="2"/>
  <c r="P34" i="2"/>
  <c r="P17" i="1"/>
  <c r="Q17" i="2" s="1"/>
  <c r="Q25" i="2" s="1"/>
  <c r="P156" i="1"/>
  <c r="Q151" i="2" s="1"/>
  <c r="V216" i="2" l="1"/>
  <c r="Q198" i="1"/>
  <c r="Q221" i="1"/>
  <c r="Q26" i="2"/>
  <c r="Q36" i="2" s="1"/>
  <c r="Q40" i="2" s="1"/>
  <c r="Q43" i="2" s="1"/>
  <c r="P113" i="2"/>
  <c r="P118" i="2"/>
  <c r="P118" i="1"/>
  <c r="P113" i="1"/>
  <c r="P127" i="2" l="1"/>
  <c r="Q46" i="2"/>
  <c r="Q48" i="2" s="1"/>
  <c r="P127" i="1"/>
  <c r="P76" i="2"/>
  <c r="P78" i="2"/>
  <c r="P79" i="2"/>
  <c r="P80" i="2"/>
  <c r="P82" i="2"/>
  <c r="P89" i="2"/>
  <c r="P91" i="2"/>
  <c r="P65" i="2"/>
  <c r="P66" i="2"/>
  <c r="P68" i="2"/>
  <c r="P69" i="2"/>
  <c r="P67" i="2" l="1"/>
  <c r="P77" i="2"/>
  <c r="P70" i="2"/>
  <c r="P81" i="2"/>
  <c r="P90" i="2" s="1"/>
  <c r="P71" i="2" l="1"/>
  <c r="P7" i="2"/>
  <c r="P8" i="2"/>
  <c r="P11" i="2"/>
  <c r="P12" i="2"/>
  <c r="P18" i="2"/>
  <c r="P19" i="2"/>
  <c r="P20" i="2"/>
  <c r="P27" i="2"/>
  <c r="P28" i="2"/>
  <c r="P29" i="2"/>
  <c r="P30" i="2"/>
  <c r="P32" i="2"/>
  <c r="P33" i="2"/>
  <c r="P37" i="2"/>
  <c r="P42" i="2"/>
  <c r="P182" i="1"/>
  <c r="P224" i="1"/>
  <c r="Q219" i="2" s="1"/>
  <c r="P226" i="1"/>
  <c r="Q221" i="2" s="1"/>
  <c r="P227" i="1"/>
  <c r="Q222" i="2" s="1"/>
  <c r="P228" i="1"/>
  <c r="Q223" i="2" s="1"/>
  <c r="P230" i="1"/>
  <c r="Q225" i="2" s="1"/>
  <c r="P237" i="1"/>
  <c r="Q232" i="2" s="1"/>
  <c r="P239" i="1"/>
  <c r="Q234" i="2" s="1"/>
  <c r="P213" i="1"/>
  <c r="P214" i="1"/>
  <c r="P209" i="2" s="1"/>
  <c r="P216" i="1"/>
  <c r="P211" i="2" s="1"/>
  <c r="P217" i="1"/>
  <c r="P212" i="2" s="1"/>
  <c r="P155" i="1"/>
  <c r="P159" i="1"/>
  <c r="Q154" i="2" s="1"/>
  <c r="P160" i="1"/>
  <c r="Q155" i="2" s="1"/>
  <c r="P163" i="1"/>
  <c r="P165" i="1"/>
  <c r="Q160" i="2" s="1"/>
  <c r="P166" i="1"/>
  <c r="Q161" i="2" s="1"/>
  <c r="P167" i="1"/>
  <c r="Q162" i="2" s="1"/>
  <c r="P168" i="1"/>
  <c r="Q163" i="2" s="1"/>
  <c r="P175" i="1"/>
  <c r="Q170" i="2" s="1"/>
  <c r="P176" i="1"/>
  <c r="Q171" i="2" s="1"/>
  <c r="P177" i="1"/>
  <c r="Q172" i="2" s="1"/>
  <c r="P178" i="1"/>
  <c r="Q173" i="2" s="1"/>
  <c r="P180" i="1"/>
  <c r="Q175" i="2" s="1"/>
  <c r="P181" i="1"/>
  <c r="Q176" i="2" s="1"/>
  <c r="P185" i="1"/>
  <c r="Q180" i="2" s="1"/>
  <c r="P190" i="1"/>
  <c r="Q185" i="2" s="1"/>
  <c r="P195" i="1"/>
  <c r="Q190" i="2" s="1"/>
  <c r="P81" i="1"/>
  <c r="P90" i="1" s="1"/>
  <c r="P77" i="1"/>
  <c r="P70" i="1"/>
  <c r="P67" i="1"/>
  <c r="P31" i="1"/>
  <c r="P25" i="1"/>
  <c r="P10" i="1"/>
  <c r="P26" i="1" s="1"/>
  <c r="P36" i="1" s="1"/>
  <c r="P49" i="1" l="1"/>
  <c r="P218" i="1"/>
  <c r="P10" i="2"/>
  <c r="P158" i="1"/>
  <c r="P174" i="1" s="1"/>
  <c r="P184" i="1" s="1"/>
  <c r="Q150" i="2"/>
  <c r="Q153" i="2" s="1"/>
  <c r="Q169" i="2" s="1"/>
  <c r="P71" i="1"/>
  <c r="Q224" i="2"/>
  <c r="Q233" i="2" s="1"/>
  <c r="Q168" i="2"/>
  <c r="Q174" i="2"/>
  <c r="P177" i="2"/>
  <c r="Q177" i="2"/>
  <c r="P213" i="2"/>
  <c r="P31" i="2"/>
  <c r="P215" i="1"/>
  <c r="P208" i="2"/>
  <c r="P210" i="2" s="1"/>
  <c r="P225" i="1"/>
  <c r="Q220" i="2" s="1"/>
  <c r="P40" i="1"/>
  <c r="P43" i="1" s="1"/>
  <c r="P179" i="1"/>
  <c r="P173" i="1"/>
  <c r="P229" i="1"/>
  <c r="P238" i="1" s="1"/>
  <c r="P97" i="2"/>
  <c r="P98" i="2"/>
  <c r="P99" i="2"/>
  <c r="P100" i="2"/>
  <c r="P101" i="2"/>
  <c r="P102" i="2"/>
  <c r="P103" i="2"/>
  <c r="P104" i="2"/>
  <c r="P105" i="2"/>
  <c r="P106" i="2"/>
  <c r="P107" i="2"/>
  <c r="J230" i="1"/>
  <c r="P219" i="1" l="1"/>
  <c r="P50" i="1"/>
  <c r="P197" i="1"/>
  <c r="Q49" i="2"/>
  <c r="P214" i="2"/>
  <c r="Q179" i="2"/>
  <c r="Q183" i="2" s="1"/>
  <c r="Q189" i="2" s="1"/>
  <c r="Q191" i="2" s="1"/>
  <c r="P188" i="1"/>
  <c r="P194" i="1" s="1"/>
  <c r="P196" i="1" s="1"/>
  <c r="P46" i="1"/>
  <c r="P48" i="1" s="1"/>
  <c r="O239" i="1"/>
  <c r="P234" i="2" s="1"/>
  <c r="O128" i="2"/>
  <c r="O126" i="2"/>
  <c r="O123" i="2"/>
  <c r="O122" i="2"/>
  <c r="O121" i="2"/>
  <c r="O120" i="2"/>
  <c r="O119" i="2"/>
  <c r="O116" i="2"/>
  <c r="O115" i="2"/>
  <c r="O114" i="2"/>
  <c r="O112" i="2"/>
  <c r="O91" i="2"/>
  <c r="O89" i="2"/>
  <c r="O82" i="2"/>
  <c r="O80" i="2"/>
  <c r="O79" i="2"/>
  <c r="O78" i="2"/>
  <c r="O76" i="2"/>
  <c r="O69" i="2"/>
  <c r="O68" i="2"/>
  <c r="O66" i="2"/>
  <c r="O65" i="2"/>
  <c r="Q192" i="2" l="1"/>
  <c r="Q204" i="2" s="1"/>
  <c r="U216" i="2" s="1"/>
  <c r="P198" i="1"/>
  <c r="Q61" i="2"/>
  <c r="U73" i="2" s="1"/>
  <c r="Q50" i="2"/>
  <c r="Q186" i="2"/>
  <c r="P191" i="1"/>
  <c r="O67" i="2"/>
  <c r="O70" i="2"/>
  <c r="O113" i="2"/>
  <c r="O118" i="2"/>
  <c r="O77" i="2"/>
  <c r="O81" i="2"/>
  <c r="O90" i="2" s="1"/>
  <c r="Q193" i="2" l="1"/>
  <c r="O71" i="2"/>
  <c r="O127" i="2"/>
  <c r="O42" i="2"/>
  <c r="O37" i="2"/>
  <c r="O33" i="2"/>
  <c r="O32" i="2"/>
  <c r="O30" i="2"/>
  <c r="O29" i="2"/>
  <c r="O28" i="2"/>
  <c r="O27" i="2"/>
  <c r="O20" i="2"/>
  <c r="O19" i="2"/>
  <c r="O12" i="2"/>
  <c r="O11" i="2"/>
  <c r="O8" i="2"/>
  <c r="O7" i="2"/>
  <c r="O224" i="1"/>
  <c r="P219" i="2" s="1"/>
  <c r="O226" i="1"/>
  <c r="P221" i="2" s="1"/>
  <c r="O227" i="1"/>
  <c r="P222" i="2" s="1"/>
  <c r="O228" i="1"/>
  <c r="P223" i="2" s="1"/>
  <c r="O230" i="1"/>
  <c r="P225" i="2" s="1"/>
  <c r="O237" i="1"/>
  <c r="P232" i="2" s="1"/>
  <c r="O213" i="1"/>
  <c r="O208" i="2" s="1"/>
  <c r="O214" i="1"/>
  <c r="O216" i="1"/>
  <c r="O211" i="2" s="1"/>
  <c r="O217" i="1"/>
  <c r="O212" i="2" s="1"/>
  <c r="O155" i="1"/>
  <c r="P150" i="2" s="1"/>
  <c r="O156" i="1"/>
  <c r="P151" i="2" s="1"/>
  <c r="O159" i="1"/>
  <c r="P154" i="2" s="1"/>
  <c r="O160" i="1"/>
  <c r="P155" i="2" s="1"/>
  <c r="O163" i="1"/>
  <c r="O166" i="1"/>
  <c r="P161" i="2" s="1"/>
  <c r="O167" i="1"/>
  <c r="P162" i="2" s="1"/>
  <c r="O168" i="1"/>
  <c r="P163" i="2" s="1"/>
  <c r="O175" i="1"/>
  <c r="P170" i="2" s="1"/>
  <c r="O176" i="1"/>
  <c r="P171" i="2" s="1"/>
  <c r="O177" i="1"/>
  <c r="P172" i="2" s="1"/>
  <c r="O178" i="1"/>
  <c r="P173" i="2" s="1"/>
  <c r="O180" i="1"/>
  <c r="P175" i="2" s="1"/>
  <c r="O181" i="1"/>
  <c r="P176" i="2" s="1"/>
  <c r="O185" i="1"/>
  <c r="P180" i="2" s="1"/>
  <c r="O190" i="1"/>
  <c r="P185" i="2" s="1"/>
  <c r="O47" i="1"/>
  <c r="O17" i="1"/>
  <c r="O25" i="1" s="1"/>
  <c r="O118" i="1"/>
  <c r="O113" i="1"/>
  <c r="O81" i="1"/>
  <c r="O90" i="1" s="1"/>
  <c r="O77" i="1"/>
  <c r="O70" i="1"/>
  <c r="O67" i="1"/>
  <c r="O31" i="1"/>
  <c r="O10" i="1"/>
  <c r="O218" i="1" l="1"/>
  <c r="P174" i="2"/>
  <c r="O195" i="1"/>
  <c r="P190" i="2" s="1"/>
  <c r="P47" i="2"/>
  <c r="P224" i="2"/>
  <c r="P233" i="2" s="1"/>
  <c r="O165" i="1"/>
  <c r="P160" i="2" s="1"/>
  <c r="P168" i="2" s="1"/>
  <c r="P17" i="2"/>
  <c r="P153" i="2"/>
  <c r="O213" i="2"/>
  <c r="O10" i="2"/>
  <c r="O158" i="1"/>
  <c r="O47" i="2"/>
  <c r="O179" i="1"/>
  <c r="O215" i="1"/>
  <c r="O209" i="2"/>
  <c r="O210" i="2" s="1"/>
  <c r="O31" i="2"/>
  <c r="O229" i="1"/>
  <c r="O238" i="1" s="1"/>
  <c r="O225" i="1"/>
  <c r="P220" i="2" s="1"/>
  <c r="O71" i="1"/>
  <c r="O26" i="1"/>
  <c r="O36" i="1" s="1"/>
  <c r="O49" i="1" s="1"/>
  <c r="O127" i="1"/>
  <c r="O107" i="2"/>
  <c r="O106" i="2"/>
  <c r="O105" i="2"/>
  <c r="O104" i="2"/>
  <c r="O103" i="2"/>
  <c r="O102" i="2"/>
  <c r="O101" i="2"/>
  <c r="O100" i="2"/>
  <c r="O99" i="2"/>
  <c r="O98" i="2"/>
  <c r="O97" i="2"/>
  <c r="O219" i="1" l="1"/>
  <c r="O197" i="1"/>
  <c r="T221" i="1" s="1"/>
  <c r="T73" i="1"/>
  <c r="O40" i="1"/>
  <c r="O46" i="1" s="1"/>
  <c r="O48" i="1" s="1"/>
  <c r="P169" i="2"/>
  <c r="P179" i="2" s="1"/>
  <c r="P183" i="2" s="1"/>
  <c r="P186" i="2" s="1"/>
  <c r="O214" i="2"/>
  <c r="O174" i="1"/>
  <c r="O184" i="1" s="1"/>
  <c r="O188" i="1" s="1"/>
  <c r="O194" i="1" s="1"/>
  <c r="O196" i="1" s="1"/>
  <c r="P26" i="2"/>
  <c r="P36" i="2" s="1"/>
  <c r="P40" i="2" s="1"/>
  <c r="P25" i="2"/>
  <c r="O173" i="1"/>
  <c r="O43" i="1" l="1"/>
  <c r="P49" i="2"/>
  <c r="O50" i="1"/>
  <c r="P189" i="2"/>
  <c r="P191" i="2" s="1"/>
  <c r="O191" i="1"/>
  <c r="P43" i="2"/>
  <c r="P46" i="2"/>
  <c r="P48" i="2" s="1"/>
  <c r="N128" i="2"/>
  <c r="N126" i="2"/>
  <c r="N123" i="2"/>
  <c r="N122" i="2"/>
  <c r="N121" i="2"/>
  <c r="N120" i="2"/>
  <c r="N119" i="2"/>
  <c r="N116" i="2"/>
  <c r="N115" i="2"/>
  <c r="N114" i="2"/>
  <c r="N112" i="2"/>
  <c r="N107" i="2"/>
  <c r="N106" i="2"/>
  <c r="N105" i="2"/>
  <c r="N104" i="2"/>
  <c r="N103" i="2"/>
  <c r="N102" i="2"/>
  <c r="N101" i="2"/>
  <c r="N100" i="2"/>
  <c r="N99" i="2"/>
  <c r="N98" i="2"/>
  <c r="N97" i="2"/>
  <c r="N91" i="2"/>
  <c r="N89" i="2"/>
  <c r="N82" i="2"/>
  <c r="N80" i="2"/>
  <c r="N79" i="2"/>
  <c r="N78" i="2"/>
  <c r="N76" i="2"/>
  <c r="N69" i="2"/>
  <c r="N68" i="2"/>
  <c r="N66" i="2"/>
  <c r="N65" i="2"/>
  <c r="N47" i="2"/>
  <c r="N42" i="2"/>
  <c r="N37" i="2"/>
  <c r="N33" i="2"/>
  <c r="N32" i="2"/>
  <c r="N30" i="2"/>
  <c r="N29" i="2"/>
  <c r="N28" i="2"/>
  <c r="N27" i="2"/>
  <c r="N20" i="2"/>
  <c r="N19" i="2"/>
  <c r="N11" i="2"/>
  <c r="N8" i="2"/>
  <c r="N7" i="2"/>
  <c r="N239" i="1"/>
  <c r="O234" i="2" s="1"/>
  <c r="N237" i="1"/>
  <c r="N230" i="1"/>
  <c r="O225" i="2" s="1"/>
  <c r="N228" i="1"/>
  <c r="N227" i="1"/>
  <c r="O222" i="2" s="1"/>
  <c r="N226" i="1"/>
  <c r="N224" i="1"/>
  <c r="O219" i="2" s="1"/>
  <c r="N217" i="1"/>
  <c r="N212" i="2" s="1"/>
  <c r="N216" i="1"/>
  <c r="N214" i="1"/>
  <c r="N209" i="2" s="1"/>
  <c r="N213" i="1"/>
  <c r="N195" i="1"/>
  <c r="N190" i="1"/>
  <c r="O185" i="2" s="1"/>
  <c r="N185" i="1"/>
  <c r="N181" i="1"/>
  <c r="N180" i="1"/>
  <c r="N178" i="1"/>
  <c r="N177" i="1"/>
  <c r="O172" i="2" s="1"/>
  <c r="N176" i="1"/>
  <c r="O171" i="2" s="1"/>
  <c r="N175" i="1"/>
  <c r="O170" i="2" s="1"/>
  <c r="N168" i="1"/>
  <c r="O163" i="2" s="1"/>
  <c r="N167" i="1"/>
  <c r="O162" i="2" s="1"/>
  <c r="N163" i="1"/>
  <c r="N160" i="1"/>
  <c r="O155" i="2" s="1"/>
  <c r="N159" i="1"/>
  <c r="O154" i="2" s="1"/>
  <c r="N156" i="1"/>
  <c r="O151" i="2" s="1"/>
  <c r="N155" i="1"/>
  <c r="O150" i="2" s="1"/>
  <c r="N108" i="2" l="1"/>
  <c r="Q108" i="2"/>
  <c r="O108" i="2"/>
  <c r="P108" i="2"/>
  <c r="T73" i="2"/>
  <c r="P61" i="2"/>
  <c r="N218" i="1"/>
  <c r="P192" i="2"/>
  <c r="O198" i="1"/>
  <c r="P50" i="2"/>
  <c r="N67" i="2"/>
  <c r="N163" i="2"/>
  <c r="N70" i="2"/>
  <c r="N118" i="2"/>
  <c r="N151" i="2"/>
  <c r="N170" i="2"/>
  <c r="N150" i="2"/>
  <c r="N171" i="2"/>
  <c r="O153" i="2"/>
  <c r="N113" i="2"/>
  <c r="N232" i="2"/>
  <c r="O232" i="2"/>
  <c r="N176" i="2"/>
  <c r="O176" i="2"/>
  <c r="N180" i="2"/>
  <c r="O180" i="2"/>
  <c r="N172" i="2"/>
  <c r="N175" i="2"/>
  <c r="O175" i="2"/>
  <c r="N221" i="2"/>
  <c r="O221" i="2"/>
  <c r="N190" i="2"/>
  <c r="O190" i="2"/>
  <c r="N223" i="2"/>
  <c r="O223" i="2"/>
  <c r="N154" i="2"/>
  <c r="N225" i="2"/>
  <c r="N173" i="2"/>
  <c r="O173" i="2"/>
  <c r="O174" i="2" s="1"/>
  <c r="N185" i="2"/>
  <c r="N222" i="2"/>
  <c r="N215" i="1"/>
  <c r="N155" i="2"/>
  <c r="N234" i="2"/>
  <c r="N179" i="1"/>
  <c r="N208" i="2"/>
  <c r="N210" i="2" s="1"/>
  <c r="N211" i="2"/>
  <c r="N213" i="2" s="1"/>
  <c r="N158" i="1"/>
  <c r="N31" i="2"/>
  <c r="N162" i="2"/>
  <c r="N229" i="1"/>
  <c r="N238" i="1" s="1"/>
  <c r="N225" i="1"/>
  <c r="N219" i="2"/>
  <c r="N77" i="2"/>
  <c r="N81" i="2"/>
  <c r="N90" i="2" s="1"/>
  <c r="N10" i="2"/>
  <c r="T216" i="2" l="1"/>
  <c r="P204" i="2"/>
  <c r="N219" i="1"/>
  <c r="P193" i="2"/>
  <c r="N71" i="2"/>
  <c r="N127" i="2"/>
  <c r="N153" i="2"/>
  <c r="N224" i="2"/>
  <c r="N233" i="2" s="1"/>
  <c r="N174" i="2"/>
  <c r="O224" i="2"/>
  <c r="O233" i="2" s="1"/>
  <c r="N220" i="2"/>
  <c r="O220" i="2"/>
  <c r="N214" i="2"/>
  <c r="N118" i="1" l="1"/>
  <c r="N113" i="1"/>
  <c r="N81" i="1"/>
  <c r="N90" i="1" s="1"/>
  <c r="N77" i="1"/>
  <c r="N70" i="1"/>
  <c r="N67" i="1"/>
  <c r="N31" i="1"/>
  <c r="N18" i="1"/>
  <c r="O18" i="2" s="1"/>
  <c r="N17" i="1"/>
  <c r="O17" i="2" s="1"/>
  <c r="N10" i="1"/>
  <c r="H184" i="1"/>
  <c r="L158" i="2"/>
  <c r="L128" i="2"/>
  <c r="L91" i="2"/>
  <c r="L82" i="2"/>
  <c r="L89" i="2"/>
  <c r="L78" i="2"/>
  <c r="L79" i="2"/>
  <c r="L80" i="2"/>
  <c r="L76" i="2"/>
  <c r="L47" i="2"/>
  <c r="L42" i="2"/>
  <c r="L37" i="2"/>
  <c r="L32" i="2"/>
  <c r="L33" i="2"/>
  <c r="L27" i="2"/>
  <c r="L28" i="2"/>
  <c r="L29" i="2"/>
  <c r="L30" i="2"/>
  <c r="L15" i="2"/>
  <c r="L11" i="2"/>
  <c r="L12" i="2"/>
  <c r="L17" i="2"/>
  <c r="L18" i="2"/>
  <c r="L19" i="2"/>
  <c r="L20" i="2"/>
  <c r="L8" i="2"/>
  <c r="N71" i="1" l="1"/>
  <c r="N26" i="1"/>
  <c r="N36" i="1" s="1"/>
  <c r="N49" i="1" s="1"/>
  <c r="O25" i="2"/>
  <c r="O26" i="2"/>
  <c r="O36" i="2" s="1"/>
  <c r="O40" i="2" s="1"/>
  <c r="N127" i="1"/>
  <c r="N165" i="1"/>
  <c r="O160" i="2" s="1"/>
  <c r="N17" i="2"/>
  <c r="N166" i="1"/>
  <c r="N18" i="2"/>
  <c r="N25" i="1"/>
  <c r="L25" i="2"/>
  <c r="N197" i="1" l="1"/>
  <c r="S73" i="1"/>
  <c r="N40" i="1"/>
  <c r="O169" i="2"/>
  <c r="O179" i="2" s="1"/>
  <c r="O183" i="2" s="1"/>
  <c r="O46" i="2"/>
  <c r="O48" i="2" s="1"/>
  <c r="O43" i="2"/>
  <c r="N161" i="2"/>
  <c r="O161" i="2"/>
  <c r="O168" i="2" s="1"/>
  <c r="N25" i="2"/>
  <c r="N26" i="2"/>
  <c r="N36" i="2" s="1"/>
  <c r="N40" i="2" s="1"/>
  <c r="N160" i="2"/>
  <c r="N173" i="1"/>
  <c r="N174" i="1"/>
  <c r="N184" i="1" s="1"/>
  <c r="N188" i="1" s="1"/>
  <c r="D25" i="1"/>
  <c r="E25" i="1"/>
  <c r="F25" i="1"/>
  <c r="G25" i="1"/>
  <c r="I25" i="1"/>
  <c r="J25" i="1"/>
  <c r="K25" i="1"/>
  <c r="L25" i="1"/>
  <c r="S221" i="1" l="1"/>
  <c r="N49" i="2"/>
  <c r="N61" i="2" s="1"/>
  <c r="O49" i="2"/>
  <c r="O61" i="2" s="1"/>
  <c r="N50" i="1"/>
  <c r="N46" i="1"/>
  <c r="N48" i="1" s="1"/>
  <c r="N43" i="1"/>
  <c r="O186" i="2"/>
  <c r="O189" i="2"/>
  <c r="O191" i="2" s="1"/>
  <c r="N46" i="2"/>
  <c r="N48" i="2" s="1"/>
  <c r="N43" i="2"/>
  <c r="N191" i="1"/>
  <c r="N194" i="1"/>
  <c r="N196" i="1" s="1"/>
  <c r="N168" i="2"/>
  <c r="N169" i="2"/>
  <c r="N179" i="2" s="1"/>
  <c r="N183" i="2" s="1"/>
  <c r="L112" i="2"/>
  <c r="L114" i="2"/>
  <c r="L115" i="2"/>
  <c r="L116" i="2"/>
  <c r="L119" i="2"/>
  <c r="L120" i="2"/>
  <c r="L121" i="2"/>
  <c r="L122" i="2"/>
  <c r="L123" i="2"/>
  <c r="L126" i="2"/>
  <c r="L118" i="1"/>
  <c r="L127" i="1" s="1"/>
  <c r="L7" i="2"/>
  <c r="N192" i="2" l="1"/>
  <c r="N204" i="2" s="1"/>
  <c r="N198" i="1"/>
  <c r="O192" i="2"/>
  <c r="O204" i="2" s="1"/>
  <c r="S73" i="2"/>
  <c r="O50" i="2"/>
  <c r="Q73" i="2"/>
  <c r="N50" i="2"/>
  <c r="N189" i="2"/>
  <c r="N191" i="2" s="1"/>
  <c r="N186" i="2"/>
  <c r="L118" i="2"/>
  <c r="L113" i="2"/>
  <c r="S216" i="2" l="1"/>
  <c r="O193" i="2"/>
  <c r="N193" i="2"/>
  <c r="Q216" i="2"/>
  <c r="L127" i="2"/>
  <c r="L97" i="2"/>
  <c r="L98" i="2"/>
  <c r="L99" i="2"/>
  <c r="L100" i="2"/>
  <c r="L101" i="2"/>
  <c r="L102" i="2"/>
  <c r="L103" i="2"/>
  <c r="L104" i="2"/>
  <c r="L105" i="2"/>
  <c r="L106" i="2"/>
  <c r="L107" i="2"/>
  <c r="F106" i="2" l="1"/>
  <c r="F105" i="2"/>
  <c r="F104" i="2"/>
  <c r="F103" i="2"/>
  <c r="G102" i="2"/>
  <c r="F102" i="2"/>
  <c r="F101" i="2"/>
  <c r="F100" i="2"/>
  <c r="F99" i="2"/>
  <c r="G99" i="2"/>
  <c r="F98" i="2"/>
  <c r="F97" i="2"/>
  <c r="K107" i="2"/>
  <c r="J107" i="2"/>
  <c r="I107" i="2"/>
  <c r="F107" i="2"/>
  <c r="G107" i="2"/>
  <c r="E107" i="2"/>
  <c r="D107" i="2"/>
  <c r="K91" i="2"/>
  <c r="J91" i="2"/>
  <c r="I91" i="2"/>
  <c r="F91" i="2"/>
  <c r="G91" i="2"/>
  <c r="E91" i="2"/>
  <c r="D91" i="2"/>
  <c r="K89" i="2"/>
  <c r="J89" i="2"/>
  <c r="I89" i="2"/>
  <c r="G89" i="2"/>
  <c r="F89" i="2"/>
  <c r="E89" i="2"/>
  <c r="D89" i="2"/>
  <c r="K47" i="2"/>
  <c r="J47" i="2"/>
  <c r="I47" i="2"/>
  <c r="F47" i="2"/>
  <c r="G47" i="2"/>
  <c r="E47" i="2"/>
  <c r="D47" i="2"/>
  <c r="E239" i="1"/>
  <c r="F239" i="1"/>
  <c r="G239" i="1"/>
  <c r="I239" i="1"/>
  <c r="I234" i="2" s="1"/>
  <c r="J239" i="1"/>
  <c r="K239" i="1"/>
  <c r="L239" i="1"/>
  <c r="D239" i="1"/>
  <c r="D234" i="2" s="1"/>
  <c r="E237" i="1"/>
  <c r="F237" i="1"/>
  <c r="G237" i="1"/>
  <c r="I237" i="1"/>
  <c r="I232" i="2" s="1"/>
  <c r="J237" i="1"/>
  <c r="K237" i="1"/>
  <c r="L237" i="1"/>
  <c r="D237" i="1"/>
  <c r="D232" i="2" s="1"/>
  <c r="E195" i="1"/>
  <c r="F195" i="1"/>
  <c r="G195" i="1"/>
  <c r="I195" i="1"/>
  <c r="I190" i="2" s="1"/>
  <c r="J195" i="1"/>
  <c r="K195" i="1"/>
  <c r="L195" i="1"/>
  <c r="D195" i="1"/>
  <c r="D190" i="2" s="1"/>
  <c r="L190" i="2" l="1"/>
  <c r="L232" i="2"/>
  <c r="L234" i="2"/>
  <c r="J232" i="2"/>
  <c r="J234" i="2"/>
  <c r="G190" i="2"/>
  <c r="G232" i="2"/>
  <c r="G234" i="2"/>
  <c r="E232" i="2"/>
  <c r="F234" i="2"/>
  <c r="J190" i="2"/>
  <c r="E190" i="2"/>
  <c r="K190" i="2"/>
  <c r="F190" i="2"/>
  <c r="K232" i="2"/>
  <c r="F232" i="2"/>
  <c r="K234" i="2"/>
  <c r="E234" i="2"/>
  <c r="K76" i="2" l="1"/>
  <c r="K78" i="2"/>
  <c r="K79" i="2"/>
  <c r="K80" i="2"/>
  <c r="K82" i="2"/>
  <c r="K7" i="2"/>
  <c r="K8" i="2"/>
  <c r="K11" i="2"/>
  <c r="K12" i="2"/>
  <c r="K20" i="2"/>
  <c r="K27" i="2"/>
  <c r="K17" i="2"/>
  <c r="K18" i="2"/>
  <c r="K19" i="2"/>
  <c r="K28" i="2"/>
  <c r="K29" i="2"/>
  <c r="K30" i="2"/>
  <c r="K32" i="2"/>
  <c r="K33" i="2"/>
  <c r="K37" i="2"/>
  <c r="K42" i="2"/>
  <c r="K25" i="2" l="1"/>
  <c r="K77" i="2"/>
  <c r="K10" i="2"/>
  <c r="K26" i="2" s="1"/>
  <c r="K81" i="2"/>
  <c r="K90" i="2" s="1"/>
  <c r="K31" i="2"/>
  <c r="K36" i="2" l="1"/>
  <c r="K40" i="2" s="1"/>
  <c r="K43" i="2" l="1"/>
  <c r="K46" i="2"/>
  <c r="K48" i="2" s="1"/>
  <c r="I18" i="2" l="1"/>
  <c r="I19" i="2"/>
  <c r="I29" i="2"/>
  <c r="I30" i="2"/>
  <c r="F29" i="2"/>
  <c r="G29" i="2"/>
  <c r="J29" i="2"/>
  <c r="F30" i="2"/>
  <c r="G30" i="2"/>
  <c r="J30" i="2"/>
  <c r="E29" i="2"/>
  <c r="E30" i="2"/>
  <c r="D29" i="2"/>
  <c r="D30" i="2"/>
  <c r="F18" i="2"/>
  <c r="G18" i="2"/>
  <c r="J18" i="2"/>
  <c r="F19" i="2"/>
  <c r="G19" i="2"/>
  <c r="J19" i="2"/>
  <c r="E18" i="2"/>
  <c r="E19" i="2"/>
  <c r="D18" i="2"/>
  <c r="D19" i="2"/>
  <c r="L31" i="2"/>
  <c r="E226" i="1"/>
  <c r="F226" i="1"/>
  <c r="G226" i="1"/>
  <c r="I226" i="1"/>
  <c r="I221" i="2" s="1"/>
  <c r="J226" i="1"/>
  <c r="K226" i="1"/>
  <c r="L226" i="1"/>
  <c r="E224" i="1"/>
  <c r="F224" i="1"/>
  <c r="G224" i="1"/>
  <c r="I224" i="1"/>
  <c r="I219" i="2" s="1"/>
  <c r="J224" i="1"/>
  <c r="K224" i="1"/>
  <c r="L224" i="1"/>
  <c r="E227" i="1"/>
  <c r="F227" i="1"/>
  <c r="G227" i="1"/>
  <c r="I227" i="1"/>
  <c r="I222" i="2" s="1"/>
  <c r="J227" i="1"/>
  <c r="K227" i="1"/>
  <c r="L227" i="1"/>
  <c r="E228" i="1"/>
  <c r="F228" i="1"/>
  <c r="G228" i="1"/>
  <c r="I228" i="1"/>
  <c r="I223" i="2" s="1"/>
  <c r="J228" i="1"/>
  <c r="K228" i="1"/>
  <c r="L228" i="1"/>
  <c r="E230" i="1"/>
  <c r="F230" i="1"/>
  <c r="G230" i="1"/>
  <c r="I230" i="1"/>
  <c r="I225" i="2" s="1"/>
  <c r="K230" i="1"/>
  <c r="L230" i="1"/>
  <c r="D230" i="1"/>
  <c r="D225" i="2" s="1"/>
  <c r="D228" i="1"/>
  <c r="D223" i="2" s="1"/>
  <c r="D227" i="1"/>
  <c r="D222" i="2" s="1"/>
  <c r="D226" i="1"/>
  <c r="D221" i="2" s="1"/>
  <c r="D224" i="1"/>
  <c r="D219" i="2" s="1"/>
  <c r="E216" i="1"/>
  <c r="E211" i="2" s="1"/>
  <c r="F216" i="1"/>
  <c r="F211" i="2" s="1"/>
  <c r="G216" i="1"/>
  <c r="G211" i="2" s="1"/>
  <c r="I216" i="1"/>
  <c r="I211" i="2" s="1"/>
  <c r="J216" i="1"/>
  <c r="J211" i="2" s="1"/>
  <c r="K216" i="1"/>
  <c r="K211" i="2" s="1"/>
  <c r="L216" i="1"/>
  <c r="L211" i="2" s="1"/>
  <c r="E217" i="1"/>
  <c r="E212" i="2" s="1"/>
  <c r="F217" i="1"/>
  <c r="F212" i="2" s="1"/>
  <c r="G217" i="1"/>
  <c r="G212" i="2" s="1"/>
  <c r="I217" i="1"/>
  <c r="I212" i="2" s="1"/>
  <c r="J217" i="1"/>
  <c r="J212" i="2" s="1"/>
  <c r="K217" i="1"/>
  <c r="K212" i="2" s="1"/>
  <c r="L217" i="1"/>
  <c r="L212" i="2" s="1"/>
  <c r="D217" i="1"/>
  <c r="D212" i="2" s="1"/>
  <c r="D216" i="1"/>
  <c r="D211" i="2" s="1"/>
  <c r="E213" i="1"/>
  <c r="E208" i="2" s="1"/>
  <c r="F213" i="1"/>
  <c r="F208" i="2" s="1"/>
  <c r="G213" i="1"/>
  <c r="G208" i="2" s="1"/>
  <c r="I213" i="1"/>
  <c r="I208" i="2" s="1"/>
  <c r="J213" i="1"/>
  <c r="J208" i="2" s="1"/>
  <c r="K213" i="1"/>
  <c r="K208" i="2" s="1"/>
  <c r="L213" i="1"/>
  <c r="L208" i="2" s="1"/>
  <c r="E214" i="1"/>
  <c r="E209" i="2" s="1"/>
  <c r="F214" i="1"/>
  <c r="F209" i="2" s="1"/>
  <c r="G214" i="1"/>
  <c r="G209" i="2" s="1"/>
  <c r="I214" i="1"/>
  <c r="I209" i="2" s="1"/>
  <c r="J214" i="1"/>
  <c r="J209" i="2" s="1"/>
  <c r="K214" i="1"/>
  <c r="K209" i="2" s="1"/>
  <c r="L214" i="1"/>
  <c r="L209" i="2" s="1"/>
  <c r="D214" i="1"/>
  <c r="D209" i="2" s="1"/>
  <c r="D213" i="1"/>
  <c r="D208" i="2" s="1"/>
  <c r="E190" i="1"/>
  <c r="F190" i="1"/>
  <c r="G190" i="1"/>
  <c r="I190" i="1"/>
  <c r="I185" i="2" s="1"/>
  <c r="J190" i="1"/>
  <c r="K190" i="1"/>
  <c r="L190" i="1"/>
  <c r="D190" i="1"/>
  <c r="D185" i="2" s="1"/>
  <c r="E185" i="1"/>
  <c r="F185" i="1"/>
  <c r="G185" i="1"/>
  <c r="I185" i="1"/>
  <c r="I180" i="2" s="1"/>
  <c r="J185" i="1"/>
  <c r="K185" i="1"/>
  <c r="L185" i="1"/>
  <c r="D185" i="1"/>
  <c r="D180" i="2" s="1"/>
  <c r="E181" i="1"/>
  <c r="F181" i="1"/>
  <c r="G181" i="1"/>
  <c r="I181" i="1"/>
  <c r="I176" i="2" s="1"/>
  <c r="J181" i="1"/>
  <c r="K181" i="1"/>
  <c r="L181" i="1"/>
  <c r="D181" i="1"/>
  <c r="D176" i="2" s="1"/>
  <c r="E180" i="1"/>
  <c r="F180" i="1"/>
  <c r="G180" i="1"/>
  <c r="I180" i="1"/>
  <c r="I175" i="2" s="1"/>
  <c r="J180" i="1"/>
  <c r="K180" i="1"/>
  <c r="L180" i="1"/>
  <c r="D180" i="1"/>
  <c r="D175" i="2" s="1"/>
  <c r="E176" i="1"/>
  <c r="F176" i="1"/>
  <c r="G176" i="1"/>
  <c r="I176" i="1"/>
  <c r="I171" i="2" s="1"/>
  <c r="J176" i="1"/>
  <c r="K176" i="1"/>
  <c r="L176" i="1"/>
  <c r="E177" i="1"/>
  <c r="F177" i="1"/>
  <c r="G177" i="1"/>
  <c r="I177" i="1"/>
  <c r="I172" i="2" s="1"/>
  <c r="J177" i="1"/>
  <c r="K177" i="1"/>
  <c r="L177" i="1"/>
  <c r="E178" i="1"/>
  <c r="F178" i="1"/>
  <c r="G178" i="1"/>
  <c r="I178" i="1"/>
  <c r="I173" i="2" s="1"/>
  <c r="J178" i="1"/>
  <c r="K178" i="1"/>
  <c r="L178" i="1"/>
  <c r="D178" i="1"/>
  <c r="D173" i="2" s="1"/>
  <c r="D177" i="1"/>
  <c r="D172" i="2" s="1"/>
  <c r="D176" i="1"/>
  <c r="D171" i="2" s="1"/>
  <c r="E168" i="1"/>
  <c r="F168" i="1"/>
  <c r="G168" i="1"/>
  <c r="I168" i="1"/>
  <c r="I163" i="2" s="1"/>
  <c r="J168" i="1"/>
  <c r="K168" i="1"/>
  <c r="E175" i="1"/>
  <c r="F175" i="1"/>
  <c r="G175" i="1"/>
  <c r="I175" i="1"/>
  <c r="I170" i="2" s="1"/>
  <c r="J175" i="1"/>
  <c r="K175" i="1"/>
  <c r="L175" i="1"/>
  <c r="E165" i="1"/>
  <c r="F165" i="1"/>
  <c r="G165" i="1"/>
  <c r="I165" i="1"/>
  <c r="J165" i="1"/>
  <c r="K165" i="1"/>
  <c r="E166" i="1"/>
  <c r="F166" i="1"/>
  <c r="G166" i="1"/>
  <c r="I166" i="1"/>
  <c r="I161" i="2" s="1"/>
  <c r="J166" i="1"/>
  <c r="K166" i="1"/>
  <c r="E167" i="1"/>
  <c r="F167" i="1"/>
  <c r="G167" i="1"/>
  <c r="I167" i="1"/>
  <c r="I162" i="2" s="1"/>
  <c r="J167" i="1"/>
  <c r="K167" i="1"/>
  <c r="D167" i="1"/>
  <c r="D162" i="2" s="1"/>
  <c r="D166" i="1"/>
  <c r="D161" i="2" s="1"/>
  <c r="D165" i="1"/>
  <c r="D175" i="1"/>
  <c r="D170" i="2" s="1"/>
  <c r="D168" i="1"/>
  <c r="D163" i="2" s="1"/>
  <c r="F155" i="1"/>
  <c r="G155" i="1"/>
  <c r="I155" i="1"/>
  <c r="I150" i="2" s="1"/>
  <c r="J155" i="1"/>
  <c r="K155" i="1"/>
  <c r="L155" i="1"/>
  <c r="E155" i="1"/>
  <c r="D155" i="1"/>
  <c r="D150" i="2" s="1"/>
  <c r="K156" i="1"/>
  <c r="L156" i="1"/>
  <c r="K159" i="1"/>
  <c r="F160" i="1"/>
  <c r="G160" i="1"/>
  <c r="I160" i="1"/>
  <c r="I155" i="2" s="1"/>
  <c r="J160" i="1"/>
  <c r="K160" i="1"/>
  <c r="E160" i="1"/>
  <c r="D160" i="1"/>
  <c r="D155" i="2" s="1"/>
  <c r="F159" i="1"/>
  <c r="G159" i="1"/>
  <c r="I159" i="1"/>
  <c r="I154" i="2" s="1"/>
  <c r="J159" i="1"/>
  <c r="E159" i="1"/>
  <c r="D159" i="1"/>
  <c r="D154" i="2" s="1"/>
  <c r="D156" i="1"/>
  <c r="D151" i="2" s="1"/>
  <c r="E156" i="1"/>
  <c r="F156" i="1"/>
  <c r="G156" i="1"/>
  <c r="I156" i="1"/>
  <c r="I151" i="2" s="1"/>
  <c r="J156" i="1"/>
  <c r="K31" i="1"/>
  <c r="L31" i="1"/>
  <c r="D31" i="1"/>
  <c r="E31" i="1"/>
  <c r="F31" i="1"/>
  <c r="G31" i="1"/>
  <c r="I31" i="1"/>
  <c r="J31" i="1"/>
  <c r="L158" i="1" l="1"/>
  <c r="L174" i="1" s="1"/>
  <c r="J162" i="2"/>
  <c r="F173" i="2"/>
  <c r="K155" i="2"/>
  <c r="G151" i="2"/>
  <c r="G154" i="2"/>
  <c r="G155" i="2"/>
  <c r="L150" i="2"/>
  <c r="F162" i="2"/>
  <c r="K170" i="2"/>
  <c r="L173" i="2"/>
  <c r="K172" i="2"/>
  <c r="J171" i="2"/>
  <c r="J175" i="2"/>
  <c r="J176" i="2"/>
  <c r="J180" i="2"/>
  <c r="J185" i="2"/>
  <c r="E161" i="2"/>
  <c r="L155" i="2"/>
  <c r="L151" i="2"/>
  <c r="G150" i="2"/>
  <c r="K162" i="2"/>
  <c r="J161" i="2"/>
  <c r="F170" i="2"/>
  <c r="L163" i="2"/>
  <c r="G173" i="2"/>
  <c r="F172" i="2"/>
  <c r="E175" i="2"/>
  <c r="E176" i="2"/>
  <c r="E180" i="2"/>
  <c r="E185" i="2"/>
  <c r="J225" i="2"/>
  <c r="E225" i="2"/>
  <c r="L222" i="2"/>
  <c r="G222" i="2"/>
  <c r="K219" i="2"/>
  <c r="F219" i="2"/>
  <c r="J221" i="2"/>
  <c r="L221" i="2"/>
  <c r="G221" i="2"/>
  <c r="F151" i="2"/>
  <c r="K150" i="2"/>
  <c r="E162" i="2"/>
  <c r="J170" i="2"/>
  <c r="G163" i="2"/>
  <c r="K173" i="2"/>
  <c r="J172" i="2"/>
  <c r="E155" i="2"/>
  <c r="E150" i="2"/>
  <c r="G162" i="2"/>
  <c r="F161" i="2"/>
  <c r="L170" i="2"/>
  <c r="J163" i="2"/>
  <c r="L172" i="2"/>
  <c r="K171" i="2"/>
  <c r="K175" i="2"/>
  <c r="K176" i="2"/>
  <c r="K180" i="2"/>
  <c r="K185" i="2"/>
  <c r="F225" i="2"/>
  <c r="L219" i="2"/>
  <c r="K221" i="2"/>
  <c r="K154" i="2"/>
  <c r="K161" i="2"/>
  <c r="G170" i="2"/>
  <c r="G172" i="2"/>
  <c r="F171" i="2"/>
  <c r="F175" i="2"/>
  <c r="F176" i="2"/>
  <c r="F180" i="2"/>
  <c r="F185" i="2"/>
  <c r="K225" i="2"/>
  <c r="J223" i="2"/>
  <c r="G219" i="2"/>
  <c r="F221" i="2"/>
  <c r="J151" i="2"/>
  <c r="E151" i="2"/>
  <c r="J154" i="2"/>
  <c r="J155" i="2"/>
  <c r="L154" i="2"/>
  <c r="J150" i="2"/>
  <c r="L161" i="2"/>
  <c r="G161" i="2"/>
  <c r="J160" i="2"/>
  <c r="J173" i="1"/>
  <c r="E160" i="2"/>
  <c r="E173" i="1"/>
  <c r="K163" i="2"/>
  <c r="F163" i="2"/>
  <c r="J173" i="2"/>
  <c r="E173" i="2"/>
  <c r="L171" i="2"/>
  <c r="G171" i="2"/>
  <c r="L175" i="2"/>
  <c r="G175" i="2"/>
  <c r="L176" i="2"/>
  <c r="G176" i="2"/>
  <c r="L180" i="2"/>
  <c r="G180" i="2"/>
  <c r="L185" i="2"/>
  <c r="G185" i="2"/>
  <c r="L225" i="2"/>
  <c r="G225" i="2"/>
  <c r="K223" i="2"/>
  <c r="F223" i="2"/>
  <c r="J222" i="2"/>
  <c r="E222" i="2"/>
  <c r="I153" i="2"/>
  <c r="L162" i="2"/>
  <c r="I160" i="2"/>
  <c r="I173" i="1"/>
  <c r="E163" i="2"/>
  <c r="E223" i="2"/>
  <c r="D160" i="2"/>
  <c r="D173" i="1"/>
  <c r="G160" i="2"/>
  <c r="G173" i="1"/>
  <c r="E171" i="2"/>
  <c r="E221" i="2"/>
  <c r="E154" i="2"/>
  <c r="F154" i="2"/>
  <c r="F155" i="2"/>
  <c r="K151" i="2"/>
  <c r="F150" i="2"/>
  <c r="K160" i="2"/>
  <c r="K173" i="1"/>
  <c r="F160" i="2"/>
  <c r="F173" i="1"/>
  <c r="E170" i="2"/>
  <c r="E172" i="2"/>
  <c r="I174" i="2"/>
  <c r="L223" i="2"/>
  <c r="G223" i="2"/>
  <c r="K222" i="2"/>
  <c r="F222" i="2"/>
  <c r="J219" i="2"/>
  <c r="E219" i="2"/>
  <c r="F179" i="1"/>
  <c r="L179" i="1"/>
  <c r="G179" i="1"/>
  <c r="J179" i="1"/>
  <c r="I179" i="1"/>
  <c r="E179" i="1"/>
  <c r="K179" i="1"/>
  <c r="D179" i="1"/>
  <c r="J112" i="2"/>
  <c r="J114" i="2"/>
  <c r="J115" i="2"/>
  <c r="J116" i="2"/>
  <c r="J119" i="2"/>
  <c r="J120" i="2"/>
  <c r="J121" i="2"/>
  <c r="J122" i="2"/>
  <c r="J123" i="2"/>
  <c r="J126" i="2"/>
  <c r="J128" i="2"/>
  <c r="J97" i="2"/>
  <c r="J98" i="2"/>
  <c r="J99" i="2"/>
  <c r="J100" i="2"/>
  <c r="J101" i="2"/>
  <c r="J102" i="2"/>
  <c r="J103" i="2"/>
  <c r="J104" i="2"/>
  <c r="J105" i="2"/>
  <c r="J106" i="2"/>
  <c r="K128" i="2"/>
  <c r="I128" i="2"/>
  <c r="G128" i="2"/>
  <c r="K126" i="2"/>
  <c r="I126" i="2"/>
  <c r="G126" i="2"/>
  <c r="K123" i="2"/>
  <c r="I123" i="2"/>
  <c r="G123" i="2"/>
  <c r="K122" i="2"/>
  <c r="I122" i="2"/>
  <c r="K121" i="2"/>
  <c r="I121" i="2"/>
  <c r="G121" i="2"/>
  <c r="K120" i="2"/>
  <c r="I120" i="2"/>
  <c r="G120" i="2"/>
  <c r="K119" i="2"/>
  <c r="I119" i="2"/>
  <c r="G119" i="2"/>
  <c r="K116" i="2"/>
  <c r="I116" i="2"/>
  <c r="G116" i="2"/>
  <c r="K115" i="2"/>
  <c r="I115" i="2"/>
  <c r="G115" i="2"/>
  <c r="K114" i="2"/>
  <c r="I114" i="2"/>
  <c r="G114" i="2"/>
  <c r="K112" i="2"/>
  <c r="I112" i="2"/>
  <c r="G112" i="2"/>
  <c r="I106" i="2"/>
  <c r="I105" i="2"/>
  <c r="I103" i="2"/>
  <c r="I102" i="2"/>
  <c r="I101" i="2"/>
  <c r="I100" i="2"/>
  <c r="I99" i="2"/>
  <c r="I98" i="2"/>
  <c r="I97" i="2"/>
  <c r="I104" i="2"/>
  <c r="D98" i="2"/>
  <c r="E98" i="2"/>
  <c r="G98" i="2"/>
  <c r="K98" i="2"/>
  <c r="D99" i="2"/>
  <c r="E99" i="2"/>
  <c r="K99" i="2"/>
  <c r="D100" i="2"/>
  <c r="E100" i="2"/>
  <c r="G100" i="2"/>
  <c r="K100" i="2"/>
  <c r="D101" i="2"/>
  <c r="E101" i="2"/>
  <c r="G101" i="2"/>
  <c r="K101" i="2"/>
  <c r="D102" i="2"/>
  <c r="E102" i="2"/>
  <c r="K102" i="2"/>
  <c r="D103" i="2"/>
  <c r="E103" i="2"/>
  <c r="G103" i="2"/>
  <c r="K103" i="2"/>
  <c r="D104" i="2"/>
  <c r="E104" i="2"/>
  <c r="G104" i="2"/>
  <c r="K104" i="2"/>
  <c r="D105" i="2"/>
  <c r="E105" i="2"/>
  <c r="G105" i="2"/>
  <c r="K105" i="2"/>
  <c r="D106" i="2"/>
  <c r="E106" i="2"/>
  <c r="G106" i="2"/>
  <c r="K106" i="2"/>
  <c r="G97" i="2"/>
  <c r="K97" i="2"/>
  <c r="E97" i="2"/>
  <c r="D97" i="2"/>
  <c r="I108" i="2" l="1"/>
  <c r="D108" i="2"/>
  <c r="J108" i="2"/>
  <c r="L108" i="2"/>
  <c r="E108" i="2"/>
  <c r="G108" i="2"/>
  <c r="K108" i="2"/>
  <c r="F108" i="2"/>
  <c r="L153" i="2"/>
  <c r="L174" i="2"/>
  <c r="L224" i="2"/>
  <c r="L233" i="2" s="1"/>
  <c r="K174" i="2"/>
  <c r="K153" i="2"/>
  <c r="K224" i="2"/>
  <c r="K233" i="2" s="1"/>
  <c r="K168" i="2"/>
  <c r="J113" i="2"/>
  <c r="J118" i="2"/>
  <c r="K118" i="2"/>
  <c r="I118" i="2"/>
  <c r="G118" i="2"/>
  <c r="K113" i="2"/>
  <c r="I113" i="2"/>
  <c r="G113" i="2"/>
  <c r="J127" i="2" l="1"/>
  <c r="I127" i="2"/>
  <c r="K127" i="2"/>
  <c r="K118" i="1"/>
  <c r="F118" i="1"/>
  <c r="G118" i="1"/>
  <c r="I118" i="1"/>
  <c r="K113" i="1"/>
  <c r="F113" i="1"/>
  <c r="G113" i="1"/>
  <c r="I113" i="1"/>
  <c r="J113" i="1"/>
  <c r="J118" i="1"/>
  <c r="J127" i="1" l="1"/>
  <c r="K127" i="1"/>
  <c r="G127" i="1"/>
  <c r="I127" i="1"/>
  <c r="F127" i="1"/>
  <c r="J82" i="2"/>
  <c r="I82" i="2"/>
  <c r="G82" i="2"/>
  <c r="F82" i="2"/>
  <c r="E82" i="2"/>
  <c r="D82" i="2"/>
  <c r="J80" i="2"/>
  <c r="I80" i="2"/>
  <c r="G80" i="2"/>
  <c r="F80" i="2"/>
  <c r="E80" i="2"/>
  <c r="D80" i="2"/>
  <c r="J79" i="2"/>
  <c r="I79" i="2"/>
  <c r="G79" i="2"/>
  <c r="F79" i="2"/>
  <c r="E79" i="2"/>
  <c r="D79" i="2"/>
  <c r="J78" i="2"/>
  <c r="I78" i="2"/>
  <c r="G78" i="2"/>
  <c r="F78" i="2"/>
  <c r="E78" i="2"/>
  <c r="D78" i="2"/>
  <c r="J76" i="2"/>
  <c r="I76" i="2"/>
  <c r="F76" i="2"/>
  <c r="G76" i="2"/>
  <c r="E76" i="2"/>
  <c r="D76" i="2"/>
  <c r="L69" i="2"/>
  <c r="K69" i="2"/>
  <c r="J69" i="2"/>
  <c r="I69" i="2"/>
  <c r="G69" i="2"/>
  <c r="F69" i="2"/>
  <c r="E69" i="2"/>
  <c r="D69" i="2"/>
  <c r="L68" i="2"/>
  <c r="K68" i="2"/>
  <c r="J68" i="2"/>
  <c r="I68" i="2"/>
  <c r="G68" i="2"/>
  <c r="F68" i="2"/>
  <c r="E68" i="2"/>
  <c r="D68" i="2"/>
  <c r="D66" i="2"/>
  <c r="E66" i="2"/>
  <c r="F66" i="2"/>
  <c r="G66" i="2"/>
  <c r="I66" i="2"/>
  <c r="J66" i="2"/>
  <c r="K66" i="2"/>
  <c r="L66" i="2"/>
  <c r="E65" i="2"/>
  <c r="F65" i="2"/>
  <c r="G65" i="2"/>
  <c r="I65" i="2"/>
  <c r="J65" i="2"/>
  <c r="K65" i="2"/>
  <c r="L65" i="2"/>
  <c r="D65" i="2"/>
  <c r="I42" i="2"/>
  <c r="I37" i="2"/>
  <c r="I33" i="2"/>
  <c r="I32" i="2"/>
  <c r="I28" i="2"/>
  <c r="I17" i="2"/>
  <c r="I27" i="2"/>
  <c r="I20" i="2"/>
  <c r="I12" i="2"/>
  <c r="I11" i="2"/>
  <c r="I8" i="2"/>
  <c r="I7" i="2"/>
  <c r="D42" i="2"/>
  <c r="D37" i="2"/>
  <c r="D33" i="2"/>
  <c r="D32" i="2"/>
  <c r="D28" i="2"/>
  <c r="D17" i="2"/>
  <c r="D168" i="2" s="1"/>
  <c r="D27" i="2"/>
  <c r="D20" i="2"/>
  <c r="D12" i="2"/>
  <c r="D11" i="2"/>
  <c r="D8" i="2"/>
  <c r="D7" i="2"/>
  <c r="E7" i="2"/>
  <c r="F7" i="2"/>
  <c r="E8" i="2"/>
  <c r="F8" i="2"/>
  <c r="E11" i="2"/>
  <c r="F11" i="2"/>
  <c r="E12" i="2"/>
  <c r="F12" i="2"/>
  <c r="E20" i="2"/>
  <c r="F20" i="2"/>
  <c r="E27" i="2"/>
  <c r="F27" i="2"/>
  <c r="E17" i="2"/>
  <c r="F17" i="2"/>
  <c r="E28" i="2"/>
  <c r="F28" i="2"/>
  <c r="E32" i="2"/>
  <c r="F32" i="2"/>
  <c r="E33" i="2"/>
  <c r="F33" i="2"/>
  <c r="E37" i="2"/>
  <c r="F37" i="2"/>
  <c r="E42" i="2"/>
  <c r="F42" i="2"/>
  <c r="J11" i="2"/>
  <c r="J12" i="2"/>
  <c r="J20" i="2"/>
  <c r="J27" i="2"/>
  <c r="J17" i="2"/>
  <c r="J28" i="2"/>
  <c r="J32" i="2"/>
  <c r="J33" i="2"/>
  <c r="J37" i="2"/>
  <c r="J42" i="2"/>
  <c r="J7" i="2"/>
  <c r="J8" i="2"/>
  <c r="G42" i="2"/>
  <c r="G37" i="2"/>
  <c r="G33" i="2"/>
  <c r="G32" i="2"/>
  <c r="G28" i="2"/>
  <c r="G17" i="2"/>
  <c r="G27" i="2"/>
  <c r="G20" i="2"/>
  <c r="G12" i="2"/>
  <c r="G11" i="2"/>
  <c r="G8" i="2"/>
  <c r="G7" i="2"/>
  <c r="K169" i="2"/>
  <c r="K179" i="2" s="1"/>
  <c r="L81" i="2"/>
  <c r="L90" i="2" s="1"/>
  <c r="L77" i="2"/>
  <c r="L10" i="2"/>
  <c r="L26" i="2" s="1"/>
  <c r="L36" i="2" s="1"/>
  <c r="L229" i="1"/>
  <c r="L238" i="1" s="1"/>
  <c r="K229" i="1"/>
  <c r="K238" i="1" s="1"/>
  <c r="L225" i="1"/>
  <c r="K225" i="1"/>
  <c r="L218" i="1"/>
  <c r="K218" i="1"/>
  <c r="L215" i="1"/>
  <c r="K215" i="1"/>
  <c r="I218" i="1"/>
  <c r="K158" i="1"/>
  <c r="K174" i="1" s="1"/>
  <c r="K184" i="1" s="1"/>
  <c r="K70" i="1"/>
  <c r="L70" i="1"/>
  <c r="D70" i="1"/>
  <c r="E70" i="1"/>
  <c r="F70" i="1"/>
  <c r="D10" i="1"/>
  <c r="D26" i="1" s="1"/>
  <c r="D36" i="1" s="1"/>
  <c r="D49" i="1" s="1"/>
  <c r="D197" i="1" s="1"/>
  <c r="E10" i="1"/>
  <c r="E26" i="1" s="1"/>
  <c r="E36" i="1" s="1"/>
  <c r="E49" i="1" s="1"/>
  <c r="E197" i="1" s="1"/>
  <c r="F10" i="1"/>
  <c r="F26" i="1" s="1"/>
  <c r="F36" i="1" s="1"/>
  <c r="F49" i="1" s="1"/>
  <c r="F197" i="1" s="1"/>
  <c r="G10" i="1"/>
  <c r="G26" i="1" s="1"/>
  <c r="G36" i="1" s="1"/>
  <c r="G49" i="1" s="1"/>
  <c r="G197" i="1" s="1"/>
  <c r="K10" i="1"/>
  <c r="K26" i="1" s="1"/>
  <c r="K36" i="1" s="1"/>
  <c r="K49" i="1" s="1"/>
  <c r="K197" i="1" s="1"/>
  <c r="L10" i="1"/>
  <c r="I10" i="1"/>
  <c r="I26" i="1" s="1"/>
  <c r="I36" i="1" s="1"/>
  <c r="I49" i="1" s="1"/>
  <c r="I197" i="1" s="1"/>
  <c r="I70" i="1"/>
  <c r="E67" i="1"/>
  <c r="G70" i="1"/>
  <c r="G67" i="1"/>
  <c r="J70" i="1"/>
  <c r="K67" i="1"/>
  <c r="L67" i="1"/>
  <c r="D67" i="1"/>
  <c r="F67" i="1"/>
  <c r="I67" i="1"/>
  <c r="J67" i="1"/>
  <c r="K77" i="1"/>
  <c r="L77" i="1"/>
  <c r="D77" i="1"/>
  <c r="D81" i="1"/>
  <c r="D90" i="1" s="1"/>
  <c r="F81" i="1"/>
  <c r="F90" i="1" s="1"/>
  <c r="G81" i="1"/>
  <c r="G90" i="1" s="1"/>
  <c r="I81" i="1"/>
  <c r="I90" i="1" s="1"/>
  <c r="J81" i="1"/>
  <c r="J90" i="1" s="1"/>
  <c r="K81" i="1"/>
  <c r="K90" i="1" s="1"/>
  <c r="L81" i="1"/>
  <c r="L90" i="1" s="1"/>
  <c r="F77" i="1"/>
  <c r="G77" i="1"/>
  <c r="I77" i="1"/>
  <c r="J77" i="1"/>
  <c r="E77" i="1"/>
  <c r="E81" i="1"/>
  <c r="E90" i="1" s="1"/>
  <c r="J10" i="1"/>
  <c r="J26" i="1" s="1"/>
  <c r="J36" i="1" s="1"/>
  <c r="J49" i="1" l="1"/>
  <c r="F25" i="2"/>
  <c r="D50" i="1"/>
  <c r="I50" i="1"/>
  <c r="I49" i="2"/>
  <c r="F50" i="1"/>
  <c r="E50" i="1"/>
  <c r="G49" i="2"/>
  <c r="K50" i="1"/>
  <c r="F49" i="2"/>
  <c r="G50" i="1"/>
  <c r="E49" i="2"/>
  <c r="D49" i="2"/>
  <c r="E25" i="2"/>
  <c r="L220" i="2"/>
  <c r="D25" i="2"/>
  <c r="J25" i="2"/>
  <c r="I25" i="2"/>
  <c r="G25" i="2"/>
  <c r="L210" i="2"/>
  <c r="K210" i="2"/>
  <c r="G153" i="2"/>
  <c r="L40" i="2"/>
  <c r="I31" i="2"/>
  <c r="K70" i="2"/>
  <c r="K213" i="2"/>
  <c r="I224" i="2"/>
  <c r="I233" i="2" s="1"/>
  <c r="J153" i="2"/>
  <c r="G70" i="2"/>
  <c r="L70" i="2"/>
  <c r="L213" i="2"/>
  <c r="E224" i="2"/>
  <c r="E233" i="2" s="1"/>
  <c r="J224" i="2"/>
  <c r="J233" i="2" s="1"/>
  <c r="G168" i="2"/>
  <c r="J174" i="2"/>
  <c r="J31" i="2"/>
  <c r="F168" i="2"/>
  <c r="F153" i="2"/>
  <c r="D70" i="2"/>
  <c r="D71" i="2" s="1"/>
  <c r="I70" i="2"/>
  <c r="F224" i="2"/>
  <c r="F233" i="2" s="1"/>
  <c r="K183" i="2"/>
  <c r="F174" i="2"/>
  <c r="F31" i="2"/>
  <c r="E174" i="2"/>
  <c r="E31" i="2"/>
  <c r="G31" i="2"/>
  <c r="G174" i="2"/>
  <c r="J168" i="2"/>
  <c r="E168" i="2"/>
  <c r="E153" i="2"/>
  <c r="D174" i="2"/>
  <c r="D31" i="2"/>
  <c r="I168" i="2"/>
  <c r="G224" i="2"/>
  <c r="G233" i="2" s="1"/>
  <c r="K188" i="1"/>
  <c r="G215" i="1"/>
  <c r="D215" i="1"/>
  <c r="D218" i="1"/>
  <c r="G225" i="1"/>
  <c r="E158" i="1"/>
  <c r="E174" i="1" s="1"/>
  <c r="E184" i="1" s="1"/>
  <c r="J158" i="1"/>
  <c r="J174" i="1" s="1"/>
  <c r="J184" i="1" s="1"/>
  <c r="F158" i="1"/>
  <c r="F174" i="1" s="1"/>
  <c r="F184" i="1" s="1"/>
  <c r="F229" i="1"/>
  <c r="F238" i="1" s="1"/>
  <c r="J218" i="1"/>
  <c r="K219" i="1"/>
  <c r="K221" i="1" s="1"/>
  <c r="G229" i="1"/>
  <c r="G238" i="1" s="1"/>
  <c r="E229" i="1"/>
  <c r="E238" i="1" s="1"/>
  <c r="G158" i="1"/>
  <c r="G174" i="1" s="1"/>
  <c r="G184" i="1" s="1"/>
  <c r="E215" i="1"/>
  <c r="J215" i="1"/>
  <c r="E218" i="1"/>
  <c r="G218" i="1"/>
  <c r="L219" i="1"/>
  <c r="I229" i="1"/>
  <c r="I238" i="1" s="1"/>
  <c r="D229" i="1"/>
  <c r="D238" i="1" s="1"/>
  <c r="F225" i="1"/>
  <c r="J229" i="1"/>
  <c r="J238" i="1" s="1"/>
  <c r="D158" i="1"/>
  <c r="D174" i="1" s="1"/>
  <c r="D184" i="1" s="1"/>
  <c r="I158" i="1"/>
  <c r="I174" i="1" s="1"/>
  <c r="I184" i="1" s="1"/>
  <c r="F215" i="1"/>
  <c r="F218" i="1"/>
  <c r="J40" i="1"/>
  <c r="D225" i="1"/>
  <c r="D220" i="2" s="1"/>
  <c r="I225" i="1"/>
  <c r="I220" i="2" s="1"/>
  <c r="I215" i="1"/>
  <c r="I219" i="1" s="1"/>
  <c r="I221" i="1" s="1"/>
  <c r="E225" i="1"/>
  <c r="J225" i="1"/>
  <c r="L67" i="2"/>
  <c r="J10" i="2"/>
  <c r="J26" i="2" s="1"/>
  <c r="J36" i="2" s="1"/>
  <c r="J40" i="2" s="1"/>
  <c r="D10" i="2"/>
  <c r="D26" i="2" s="1"/>
  <c r="D36" i="2" s="1"/>
  <c r="G67" i="2"/>
  <c r="F77" i="2"/>
  <c r="E10" i="2"/>
  <c r="E26" i="2" s="1"/>
  <c r="E36" i="2" s="1"/>
  <c r="K67" i="2"/>
  <c r="E81" i="2"/>
  <c r="E90" i="2" s="1"/>
  <c r="I81" i="2"/>
  <c r="I90" i="2" s="1"/>
  <c r="G10" i="2"/>
  <c r="G26" i="2" s="1"/>
  <c r="G36" i="2" s="1"/>
  <c r="J67" i="2"/>
  <c r="J81" i="2"/>
  <c r="J90" i="2" s="1"/>
  <c r="F10" i="2"/>
  <c r="F26" i="2" s="1"/>
  <c r="F36" i="2" s="1"/>
  <c r="D77" i="2"/>
  <c r="F81" i="2"/>
  <c r="F90" i="2" s="1"/>
  <c r="E77" i="2"/>
  <c r="D81" i="2"/>
  <c r="D90" i="2" s="1"/>
  <c r="F67" i="2"/>
  <c r="J70" i="2"/>
  <c r="E70" i="2"/>
  <c r="E71" i="2" s="1"/>
  <c r="G81" i="2"/>
  <c r="G90" i="2" s="1"/>
  <c r="G77" i="2"/>
  <c r="I77" i="2"/>
  <c r="D224" i="2"/>
  <c r="D233" i="2" s="1"/>
  <c r="J77" i="2"/>
  <c r="F70" i="2"/>
  <c r="I67" i="2"/>
  <c r="I10" i="2"/>
  <c r="I26" i="2" s="1"/>
  <c r="I36" i="2" s="1"/>
  <c r="D153" i="2"/>
  <c r="I40" i="1"/>
  <c r="F40" i="1"/>
  <c r="D40" i="1"/>
  <c r="E40" i="1"/>
  <c r="K40" i="1"/>
  <c r="G40" i="1"/>
  <c r="I71" i="1"/>
  <c r="I73" i="1" s="1"/>
  <c r="K71" i="1"/>
  <c r="K73" i="1" s="1"/>
  <c r="E71" i="1"/>
  <c r="D71" i="1"/>
  <c r="G71" i="1"/>
  <c r="G73" i="1" s="1"/>
  <c r="F71" i="1"/>
  <c r="L71" i="1"/>
  <c r="J71" i="1"/>
  <c r="J73" i="1" l="1"/>
  <c r="G219" i="1"/>
  <c r="G221" i="1" s="1"/>
  <c r="E50" i="2"/>
  <c r="E61" i="2"/>
  <c r="G50" i="2"/>
  <c r="G61" i="2"/>
  <c r="F50" i="2"/>
  <c r="F61" i="2"/>
  <c r="D50" i="2"/>
  <c r="D61" i="2"/>
  <c r="I50" i="2"/>
  <c r="I61" i="2"/>
  <c r="J49" i="2"/>
  <c r="J197" i="1"/>
  <c r="K192" i="2" s="1"/>
  <c r="K204" i="2" s="1"/>
  <c r="K49" i="2"/>
  <c r="J50" i="1"/>
  <c r="K198" i="1"/>
  <c r="G192" i="2"/>
  <c r="G198" i="1"/>
  <c r="E192" i="2"/>
  <c r="E198" i="1"/>
  <c r="D192" i="2"/>
  <c r="D198" i="1"/>
  <c r="F192" i="2"/>
  <c r="F198" i="1"/>
  <c r="I192" i="2"/>
  <c r="I198" i="1"/>
  <c r="E220" i="2"/>
  <c r="F220" i="2"/>
  <c r="J220" i="2"/>
  <c r="G220" i="2"/>
  <c r="K220" i="2"/>
  <c r="L214" i="2"/>
  <c r="K214" i="2"/>
  <c r="L43" i="2"/>
  <c r="L46" i="2"/>
  <c r="L48" i="2" s="1"/>
  <c r="L71" i="2"/>
  <c r="J210" i="2"/>
  <c r="I169" i="2"/>
  <c r="E210" i="2"/>
  <c r="I71" i="2"/>
  <c r="I73" i="2" s="1"/>
  <c r="K71" i="2"/>
  <c r="E213" i="2"/>
  <c r="E169" i="2"/>
  <c r="F213" i="2"/>
  <c r="G169" i="2"/>
  <c r="F210" i="2"/>
  <c r="F169" i="2"/>
  <c r="F179" i="2" s="1"/>
  <c r="F183" i="2" s="1"/>
  <c r="I213" i="2"/>
  <c r="K189" i="2"/>
  <c r="K191" i="2" s="1"/>
  <c r="K186" i="2"/>
  <c r="E40" i="2"/>
  <c r="F40" i="2"/>
  <c r="I210" i="2"/>
  <c r="D40" i="2"/>
  <c r="G40" i="2"/>
  <c r="D169" i="2"/>
  <c r="D179" i="2" s="1"/>
  <c r="I40" i="2"/>
  <c r="G71" i="2"/>
  <c r="G73" i="2" s="1"/>
  <c r="J213" i="2"/>
  <c r="G210" i="2"/>
  <c r="G213" i="2"/>
  <c r="K191" i="1"/>
  <c r="K194" i="1"/>
  <c r="K196" i="1" s="1"/>
  <c r="D188" i="1"/>
  <c r="E188" i="1"/>
  <c r="F188" i="1"/>
  <c r="F194" i="1" s="1"/>
  <c r="F196" i="1" s="1"/>
  <c r="G188" i="1"/>
  <c r="I188" i="1"/>
  <c r="J188" i="1"/>
  <c r="D219" i="1"/>
  <c r="J43" i="1"/>
  <c r="J46" i="1"/>
  <c r="J48" i="1" s="1"/>
  <c r="G43" i="1"/>
  <c r="G46" i="1"/>
  <c r="G48" i="1" s="1"/>
  <c r="F43" i="1"/>
  <c r="F46" i="1"/>
  <c r="F48" i="1" s="1"/>
  <c r="K43" i="1"/>
  <c r="K46" i="1"/>
  <c r="K48" i="1" s="1"/>
  <c r="I43" i="1"/>
  <c r="I46" i="1"/>
  <c r="I48" i="1" s="1"/>
  <c r="E43" i="1"/>
  <c r="E46" i="1"/>
  <c r="E48" i="1" s="1"/>
  <c r="D43" i="1"/>
  <c r="D46" i="1"/>
  <c r="D48" i="1" s="1"/>
  <c r="D213" i="2"/>
  <c r="E219" i="1"/>
  <c r="F219" i="1"/>
  <c r="J219" i="1"/>
  <c r="D210" i="2"/>
  <c r="F71" i="2"/>
  <c r="J71" i="2"/>
  <c r="J169" i="2"/>
  <c r="J179" i="2" s="1"/>
  <c r="J221" i="1" l="1"/>
  <c r="J192" i="2"/>
  <c r="J204" i="2" s="1"/>
  <c r="J73" i="2"/>
  <c r="F193" i="2"/>
  <c r="F204" i="2"/>
  <c r="D193" i="2"/>
  <c r="D204" i="2"/>
  <c r="G193" i="2"/>
  <c r="G204" i="2"/>
  <c r="J198" i="1"/>
  <c r="J50" i="2"/>
  <c r="J61" i="2"/>
  <c r="I193" i="2"/>
  <c r="I204" i="2"/>
  <c r="E193" i="2"/>
  <c r="E204" i="2"/>
  <c r="K50" i="2"/>
  <c r="K61" i="2"/>
  <c r="K73" i="2"/>
  <c r="K193" i="2"/>
  <c r="E179" i="2"/>
  <c r="E183" i="2" s="1"/>
  <c r="E189" i="2" s="1"/>
  <c r="E191" i="2" s="1"/>
  <c r="G179" i="2"/>
  <c r="G183" i="2" s="1"/>
  <c r="I179" i="2"/>
  <c r="I183" i="2" s="1"/>
  <c r="I189" i="2" s="1"/>
  <c r="I191" i="2" s="1"/>
  <c r="E214" i="2"/>
  <c r="J214" i="2"/>
  <c r="F214" i="2"/>
  <c r="F43" i="2"/>
  <c r="F46" i="2"/>
  <c r="F48" i="2" s="1"/>
  <c r="I43" i="2"/>
  <c r="I46" i="2"/>
  <c r="I48" i="2" s="1"/>
  <c r="G214" i="2"/>
  <c r="G216" i="2" s="1"/>
  <c r="I214" i="2"/>
  <c r="I216" i="2" s="1"/>
  <c r="G43" i="2"/>
  <c r="G46" i="2"/>
  <c r="G48" i="2" s="1"/>
  <c r="F186" i="2"/>
  <c r="F189" i="2"/>
  <c r="F191" i="2" s="1"/>
  <c r="D43" i="2"/>
  <c r="D46" i="2"/>
  <c r="D48" i="2" s="1"/>
  <c r="J43" i="2"/>
  <c r="J46" i="2"/>
  <c r="J48" i="2" s="1"/>
  <c r="E43" i="2"/>
  <c r="E46" i="2"/>
  <c r="E48" i="2" s="1"/>
  <c r="J183" i="2"/>
  <c r="D183" i="2"/>
  <c r="E194" i="1"/>
  <c r="E196" i="1" s="1"/>
  <c r="E191" i="1"/>
  <c r="D191" i="1"/>
  <c r="D194" i="1"/>
  <c r="D196" i="1" s="1"/>
  <c r="F191" i="1"/>
  <c r="G191" i="1"/>
  <c r="G194" i="1"/>
  <c r="G196" i="1" s="1"/>
  <c r="I194" i="1"/>
  <c r="I196" i="1" s="1"/>
  <c r="I191" i="1"/>
  <c r="J194" i="1"/>
  <c r="J196" i="1" s="1"/>
  <c r="J191" i="1"/>
  <c r="D214" i="2"/>
  <c r="K216" i="2" l="1"/>
  <c r="J193" i="2"/>
  <c r="J216" i="2"/>
  <c r="G186" i="2"/>
  <c r="G189" i="2"/>
  <c r="G191" i="2" s="1"/>
  <c r="I186" i="2"/>
  <c r="E186" i="2"/>
  <c r="D186" i="2"/>
  <c r="D189" i="2"/>
  <c r="D191" i="2" s="1"/>
  <c r="J186" i="2"/>
  <c r="J189" i="2"/>
  <c r="J191" i="2" s="1"/>
  <c r="G122" i="2"/>
  <c r="G127" i="2" s="1"/>
  <c r="L26" i="1" l="1"/>
  <c r="L36" i="1" s="1"/>
  <c r="L49" i="1" s="1"/>
  <c r="L197" i="1" l="1"/>
  <c r="P73" i="1"/>
  <c r="O73" i="1"/>
  <c r="N73" i="1"/>
  <c r="L73" i="1"/>
  <c r="L49" i="2"/>
  <c r="L61" i="2" s="1"/>
  <c r="L50" i="1"/>
  <c r="L160" i="2"/>
  <c r="L184" i="1"/>
  <c r="L188" i="1" s="1"/>
  <c r="L40" i="1"/>
  <c r="L43" i="1" s="1"/>
  <c r="P221" i="1" l="1"/>
  <c r="O221" i="1"/>
  <c r="N221" i="1"/>
  <c r="L192" i="2"/>
  <c r="L204" i="2" s="1"/>
  <c r="L198" i="1"/>
  <c r="L221" i="1"/>
  <c r="P73" i="2"/>
  <c r="L50" i="2"/>
  <c r="O73" i="2"/>
  <c r="N73" i="2"/>
  <c r="L73" i="2"/>
  <c r="L194" i="1"/>
  <c r="L196" i="1" s="1"/>
  <c r="L191" i="1"/>
  <c r="L168" i="2"/>
  <c r="L169" i="2"/>
  <c r="L179" i="2" s="1"/>
  <c r="L183" i="2" s="1"/>
  <c r="L46" i="1"/>
  <c r="L48" i="1" s="1"/>
  <c r="L193" i="2" l="1"/>
  <c r="P216" i="2"/>
  <c r="O216" i="2"/>
  <c r="N216" i="2"/>
  <c r="L216" i="2"/>
  <c r="L186" i="2"/>
  <c r="L189" i="2"/>
  <c r="L191" i="2" s="1"/>
  <c r="U192" i="2"/>
  <c r="U193" i="2" l="1"/>
  <c r="AR127" i="1"/>
  <c r="AR31" i="1"/>
  <c r="AS36" i="2"/>
  <c r="AS38" i="2" s="1"/>
  <c r="AS40" i="2" s="1"/>
  <c r="AR28" i="2"/>
  <c r="AR31" i="2" s="1"/>
  <c r="AR176" i="1"/>
  <c r="AR179" i="1" s="1"/>
  <c r="AS31" i="2"/>
  <c r="AR36" i="1"/>
  <c r="AR49" i="1" s="1"/>
  <c r="AW73" i="1" l="1"/>
  <c r="AR36" i="2"/>
  <c r="AR38" i="2" s="1"/>
  <c r="AR40" i="2" s="1"/>
  <c r="AR43" i="2" s="1"/>
  <c r="AR171" i="2"/>
  <c r="AR174" i="2" s="1"/>
  <c r="AR184" i="1"/>
  <c r="AR186" i="1" s="1"/>
  <c r="AR188" i="1" s="1"/>
  <c r="AR194" i="1" s="1"/>
  <c r="AR196" i="1" s="1"/>
  <c r="AR38" i="1"/>
  <c r="AR40" i="1" s="1"/>
  <c r="AR46" i="1" s="1"/>
  <c r="AR48" i="1" s="1"/>
  <c r="AS171" i="2"/>
  <c r="AR73" i="1"/>
  <c r="AR73" i="2" s="1"/>
  <c r="AR49" i="2"/>
  <c r="AS49" i="2"/>
  <c r="AR197" i="1"/>
  <c r="AW221" i="1" s="1"/>
  <c r="AR50" i="1"/>
  <c r="AS43" i="2"/>
  <c r="AS46" i="2"/>
  <c r="AS48" i="2" s="1"/>
  <c r="AW216" i="2" l="1"/>
  <c r="AW73" i="2"/>
  <c r="AR179" i="2"/>
  <c r="AR181" i="2" s="1"/>
  <c r="AR183" i="2" s="1"/>
  <c r="AR189" i="2" s="1"/>
  <c r="AR191" i="2" s="1"/>
  <c r="AR46" i="2"/>
  <c r="AR48" i="2" s="1"/>
  <c r="AR43" i="1"/>
  <c r="AR191" i="1"/>
  <c r="AS174" i="2"/>
  <c r="AS179" i="2"/>
  <c r="AS181" i="2" s="1"/>
  <c r="AS183" i="2" s="1"/>
  <c r="AS50" i="2"/>
  <c r="AS61" i="2"/>
  <c r="AR198" i="1"/>
  <c r="AR192" i="2"/>
  <c r="AS192" i="2"/>
  <c r="AR221" i="1"/>
  <c r="AR216" i="2" s="1"/>
  <c r="AR61" i="2"/>
  <c r="AR50" i="2"/>
  <c r="AR186" i="2" l="1"/>
  <c r="AS189" i="2"/>
  <c r="AS191" i="2" s="1"/>
  <c r="AS186" i="2"/>
  <c r="AS193" i="2"/>
  <c r="AS204" i="2"/>
  <c r="AR204" i="2"/>
  <c r="AR19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Yashin Alexander</author>
  </authors>
  <commentList>
    <comment ref="BQ139" authorId="0" shapeId="0" xr:uid="{24A4E41E-6CD0-4CBF-874E-06ABB75CEAE4}">
      <text>
        <r>
          <rPr>
            <sz val="9"/>
            <color indexed="81"/>
            <rFont val="Tahoma"/>
            <family val="2"/>
            <charset val="204"/>
          </rPr>
          <t>Argus</t>
        </r>
      </text>
    </comment>
    <comment ref="BQ141" authorId="0" shapeId="0" xr:uid="{CB02666E-BE50-4796-B6CB-F3AE162E3ADF}">
      <text>
        <r>
          <rPr>
            <sz val="9"/>
            <color indexed="81"/>
            <rFont val="Tahoma"/>
            <family val="2"/>
            <charset val="204"/>
          </rPr>
          <t>Argus</t>
        </r>
      </text>
    </comment>
    <comment ref="BQ143" authorId="0" shapeId="0" xr:uid="{67D3EB45-09E4-43DA-9BD2-E1D1B4402E7C}">
      <text>
        <r>
          <rPr>
            <sz val="9"/>
            <color indexed="81"/>
            <rFont val="Tahoma"/>
            <family val="2"/>
            <charset val="204"/>
          </rPr>
          <t>Argus</t>
        </r>
      </text>
    </comment>
  </commentList>
</comments>
</file>

<file path=xl/sharedStrings.xml><?xml version="1.0" encoding="utf-8"?>
<sst xmlns="http://schemas.openxmlformats.org/spreadsheetml/2006/main" count="1260" uniqueCount="378">
  <si>
    <t>Выручка</t>
  </si>
  <si>
    <t>Себестоимость проданной продукции</t>
  </si>
  <si>
    <t>Валовая прибыль</t>
  </si>
  <si>
    <t>Транспортные расходы</t>
  </si>
  <si>
    <t>Коммерческие, общие и административные расходы</t>
  </si>
  <si>
    <t>Прочие операционные доходы / (расходы), нетто</t>
  </si>
  <si>
    <t>Проценты к уплате</t>
  </si>
  <si>
    <t>Прибыль до налогообложения</t>
  </si>
  <si>
    <t>Расходы по налогу на прибыль</t>
  </si>
  <si>
    <t>Прибыль за отчетный период</t>
  </si>
  <si>
    <t>EBITDA</t>
  </si>
  <si>
    <t>ST debt</t>
  </si>
  <si>
    <t>LT debt</t>
  </si>
  <si>
    <t>Deposits</t>
  </si>
  <si>
    <t>Net debt</t>
  </si>
  <si>
    <t>Total Gross debt</t>
  </si>
  <si>
    <t>Operational CF before changes in WC</t>
  </si>
  <si>
    <t>Changes in WC</t>
  </si>
  <si>
    <t>Operational CF after changes in WC</t>
  </si>
  <si>
    <t>Tax paid</t>
  </si>
  <si>
    <t>Interest paid</t>
  </si>
  <si>
    <t>Прибыль, причитающаяся:</t>
  </si>
  <si>
    <t>Собственникам Компании</t>
  </si>
  <si>
    <t>Держателям неконтролирующих долей</t>
  </si>
  <si>
    <t>P&amp;L</t>
  </si>
  <si>
    <t>Ammonia</t>
  </si>
  <si>
    <t>Apatite concentrate</t>
  </si>
  <si>
    <t>На конец периода</t>
  </si>
  <si>
    <t>Средний за период</t>
  </si>
  <si>
    <t>UAN</t>
  </si>
  <si>
    <t>NPK</t>
  </si>
  <si>
    <t>Прибыль по курсовым разницам</t>
  </si>
  <si>
    <t>Убыток по курсовым разницам</t>
  </si>
  <si>
    <t>Net Debt/LTM EBITDA</t>
  </si>
  <si>
    <t>3M 2013</t>
  </si>
  <si>
    <t>3M 2012</t>
  </si>
  <si>
    <t>9M 2012</t>
  </si>
  <si>
    <t>6M 2012</t>
  </si>
  <si>
    <t>12M 2012</t>
  </si>
  <si>
    <t>6M 2013</t>
  </si>
  <si>
    <t>9M 2013</t>
  </si>
  <si>
    <t>12M 2013</t>
  </si>
  <si>
    <t>в миллионах рублей</t>
  </si>
  <si>
    <t>Отчет о прибылях и убытках</t>
  </si>
  <si>
    <t>Баланс</t>
  </si>
  <si>
    <t>Revenue</t>
  </si>
  <si>
    <t>Cost of sales</t>
  </si>
  <si>
    <t>Transportation expenses</t>
  </si>
  <si>
    <t>SG&amp;A</t>
  </si>
  <si>
    <t>Gross profit</t>
  </si>
  <si>
    <t>Gain (loss) on disposal of investments, net</t>
  </si>
  <si>
    <t>Other operating income (expenses), net</t>
  </si>
  <si>
    <t>Foreign exchange gain</t>
  </si>
  <si>
    <t>Foreign exchange loss</t>
  </si>
  <si>
    <t>Операционная прибыль</t>
  </si>
  <si>
    <t>Operating profit</t>
  </si>
  <si>
    <t>Other finance income (expenses), net</t>
  </si>
  <si>
    <t>Прочие финансовые доходы / (расходы), нетто</t>
  </si>
  <si>
    <t>Interest expence</t>
  </si>
  <si>
    <t>Gain (loss) on derivatives, net</t>
  </si>
  <si>
    <t>Profit before taxation</t>
  </si>
  <si>
    <t>Income tax expense</t>
  </si>
  <si>
    <t>Profit for the period</t>
  </si>
  <si>
    <t>Profit excl. net foreign exchange gain (loss)</t>
  </si>
  <si>
    <t>Profit is attributable to:</t>
  </si>
  <si>
    <t>Owners of the Company</t>
  </si>
  <si>
    <t>Non-controlling interest</t>
  </si>
  <si>
    <t>EBITDA margin</t>
  </si>
  <si>
    <t>in millions of Russian rubles</t>
  </si>
  <si>
    <t>KEY IFRS FIGURES</t>
  </si>
  <si>
    <t>ОСНОВНЫЕ ПОКАЗАТЕЛИ ПО МСФО</t>
  </si>
  <si>
    <t>Общий долг</t>
  </si>
  <si>
    <t>Денежные средства и их эквиваленты</t>
  </si>
  <si>
    <t>Банковские депозиты</t>
  </si>
  <si>
    <t>Краткосрочный долг</t>
  </si>
  <si>
    <t>Долгосрочный долг</t>
  </si>
  <si>
    <t>Cash and equivalents</t>
  </si>
  <si>
    <t>Всего денежные средства и эквиваленты</t>
  </si>
  <si>
    <t>Чистый долг</t>
  </si>
  <si>
    <t>Чистый долг/LTM EBITDA</t>
  </si>
  <si>
    <t>Отчет о движении денежных средств</t>
  </si>
  <si>
    <t>в тысячах тонн</t>
  </si>
  <si>
    <t>Прибыль/(убыток) от реализации инвестиций, нетто</t>
  </si>
  <si>
    <t>Balance Sheet</t>
  </si>
  <si>
    <t>in millions of US dollars</t>
  </si>
  <si>
    <t>в миллионах долларов США</t>
  </si>
  <si>
    <t>in thousands of tonnes</t>
  </si>
  <si>
    <t>Other operating income (expenses), net, incl.:</t>
  </si>
  <si>
    <t>Прочие операционные доходы / (расходы), нетто, вкл.:</t>
  </si>
  <si>
    <t>Finance income (costs), net, incl.:</t>
  </si>
  <si>
    <t>Финансовые доходы / (расходы), нетто, вкл.</t>
  </si>
  <si>
    <t>в т.ч. внутреннее потребление</t>
  </si>
  <si>
    <t>Trading operations</t>
  </si>
  <si>
    <t>Перепродажи продукции 3-их лиц</t>
  </si>
  <si>
    <t>Производство</t>
  </si>
  <si>
    <t>Апатитовый концентрат</t>
  </si>
  <si>
    <t>Продукция неорганической химии</t>
  </si>
  <si>
    <t>Non-organic compounds</t>
  </si>
  <si>
    <t>Organic compounds</t>
  </si>
  <si>
    <t>Продукция органического синтеза</t>
  </si>
  <si>
    <t>Аммиак</t>
  </si>
  <si>
    <t xml:space="preserve">Nitrogen fertilisers, incl.: </t>
  </si>
  <si>
    <t>Азотные удобрения, вкл.:</t>
  </si>
  <si>
    <t>КАС</t>
  </si>
  <si>
    <t>Аммиачная селитра, с/х</t>
  </si>
  <si>
    <t>AN, agricultural</t>
  </si>
  <si>
    <t>Complex fertilisers</t>
  </si>
  <si>
    <t>Сложные удобрения, вкл.:</t>
  </si>
  <si>
    <t>Complex fertilisers, incl.:</t>
  </si>
  <si>
    <t>Азофоска</t>
  </si>
  <si>
    <t>Bulk blends</t>
  </si>
  <si>
    <t>Смешанные удобрения</t>
  </si>
  <si>
    <t>Nitrogen fertilisers</t>
  </si>
  <si>
    <t>Азотные удобрения</t>
  </si>
  <si>
    <t>Сложные удобрения</t>
  </si>
  <si>
    <t>Sales of own products</t>
  </si>
  <si>
    <t>Продажи собственой продукции</t>
  </si>
  <si>
    <t>Sales</t>
  </si>
  <si>
    <t>Production</t>
  </si>
  <si>
    <t>Продажи</t>
  </si>
  <si>
    <t>USD/RUB</t>
  </si>
  <si>
    <t>Average</t>
  </si>
  <si>
    <t>End of period</t>
  </si>
  <si>
    <t>Курс USD/RUB</t>
  </si>
  <si>
    <t>Cash Flow</t>
  </si>
  <si>
    <t>Капитализация процентов по займам</t>
  </si>
  <si>
    <t>Денежные потоки от инвестиционной деятельности</t>
  </si>
  <si>
    <t>Денежные потоки от операционной деятельности</t>
  </si>
  <si>
    <t>Денежные потоки от операционной деятельности до изменений оборотного капитала</t>
  </si>
  <si>
    <t>Изменения оборотного капитала</t>
  </si>
  <si>
    <t>Денежные потоки от операционной деятельности после изменений оборотного капитала</t>
  </si>
  <si>
    <t>Налог на прибыль уплаченный</t>
  </si>
  <si>
    <t>Capitalised borrowing costs</t>
  </si>
  <si>
    <t>Прибыль без курсовых разниц</t>
  </si>
  <si>
    <t>Дивиденды, выплаченные акционерам</t>
  </si>
  <si>
    <t>Dividend paid to shareholders</t>
  </si>
  <si>
    <t>Проценты уплаченные</t>
  </si>
  <si>
    <t>1Q 2012</t>
  </si>
  <si>
    <t>2Q 2012</t>
  </si>
  <si>
    <t>3Q 2012</t>
  </si>
  <si>
    <t>4Q 2012</t>
  </si>
  <si>
    <t>1Q 2013</t>
  </si>
  <si>
    <t>2Q 2013</t>
  </si>
  <si>
    <t>3Q 2013</t>
  </si>
  <si>
    <t>4Q 2013</t>
  </si>
  <si>
    <t>AN, industrial</t>
  </si>
  <si>
    <t>Аммиачная селитра, промышленная</t>
  </si>
  <si>
    <t>Total cash and equivalents</t>
  </si>
  <si>
    <t>incl. in-house consumption</t>
  </si>
  <si>
    <t>in US dollars per tonne</t>
  </si>
  <si>
    <t>Fertiliser</t>
  </si>
  <si>
    <t>Удобрение</t>
  </si>
  <si>
    <t>СРЕДНИЕ ИНДИКАТИВНЫЕ ЦЕНЫ НА МИНЕРАЛЬНЫЕ УДОБРЕНИЯ</t>
  </si>
  <si>
    <t>в долларах США за тонну</t>
  </si>
  <si>
    <t>Источник: ЦБ РФ</t>
  </si>
  <si>
    <t>ОПЕРАЦИОННЫЕ РЕЗУЛЬТАТЫ</t>
  </si>
  <si>
    <t>OPERATIONAL RESULTS</t>
  </si>
  <si>
    <t>Source: Central Bank of Russia</t>
  </si>
  <si>
    <t>Азофоска 16-16-16, FOB порты бывш. СССР</t>
  </si>
  <si>
    <t>NPK 16-16-16, FOB FSU</t>
  </si>
  <si>
    <t>Analytics</t>
  </si>
  <si>
    <t>Аналитические показатели</t>
  </si>
  <si>
    <t>Прибыль от операций с разрешениями на геологоразведку</t>
  </si>
  <si>
    <t>Gain on exploration permits</t>
  </si>
  <si>
    <t>3M 2014</t>
  </si>
  <si>
    <t>Non-organic compounds, incl.:</t>
  </si>
  <si>
    <t>Продукция неорганической химии, вкл.:</t>
  </si>
  <si>
    <t>1Q 2014</t>
  </si>
  <si>
    <t>Свободные денежные потоки после выплаты процентов</t>
  </si>
  <si>
    <t>Net Operational Cash Flow</t>
  </si>
  <si>
    <t>Net Investment Cash Flow</t>
  </si>
  <si>
    <t>Leveraged Free Cash Flow</t>
  </si>
  <si>
    <t>2Q 2014</t>
  </si>
  <si>
    <t>6M 2014</t>
  </si>
  <si>
    <t>9M 2014</t>
  </si>
  <si>
    <t>3Q 2014</t>
  </si>
  <si>
    <t>AN, FOB Baltic Sea</t>
  </si>
  <si>
    <t>Аммиачная селитра, FOB Балтика</t>
  </si>
  <si>
    <t>Доля в прибыли инвестиций, учитываемых методом долевого участия</t>
  </si>
  <si>
    <t>Share of profit of equity accounted investees</t>
  </si>
  <si>
    <t>INDICATIVE AVERAGE PRICES FOR FERTILISERS</t>
  </si>
  <si>
    <t>4Q 2014</t>
  </si>
  <si>
    <t>12M 2014</t>
  </si>
  <si>
    <t>Operating CF before changes in WC</t>
  </si>
  <si>
    <t>Operating CF after changes in WC</t>
  </si>
  <si>
    <t>Net Operating Cash Flow</t>
  </si>
  <si>
    <t>1Q 2015</t>
  </si>
  <si>
    <t>3M 2015</t>
  </si>
  <si>
    <t>Себестоимость проданной продукции, вкл.</t>
  </si>
  <si>
    <t>Depreciation and amortisation</t>
  </si>
  <si>
    <t>Амортизация основных средств и нематериальных активов</t>
  </si>
  <si>
    <t>6M 2015</t>
  </si>
  <si>
    <t>2Q 2015</t>
  </si>
  <si>
    <t>Судебные расходы</t>
  </si>
  <si>
    <t>Legal expenses</t>
  </si>
  <si>
    <t>3Q 2015</t>
  </si>
  <si>
    <t>9M 2015</t>
  </si>
  <si>
    <t>12M 2015</t>
  </si>
  <si>
    <t>4Q 2015</t>
  </si>
  <si>
    <t>1Q 2016</t>
  </si>
  <si>
    <t>2Q 2016</t>
  </si>
  <si>
    <t>6M 2016</t>
  </si>
  <si>
    <t>Результат прекращения применения метода долевого участия при учете инвестиций</t>
  </si>
  <si>
    <t>Result from suspension of use of equity investee method</t>
  </si>
  <si>
    <t>Прибыль от продолжающейся деятельности</t>
  </si>
  <si>
    <t>Убыток от прекращенной деятельности</t>
  </si>
  <si>
    <t>Profit from continuing operations</t>
  </si>
  <si>
    <t>Loss from discontinued operations</t>
  </si>
  <si>
    <t>Акрон</t>
  </si>
  <si>
    <t>Дорогобуж</t>
  </si>
  <si>
    <t xml:space="preserve">Хунжи Акрон </t>
  </si>
  <si>
    <t>Логистика</t>
  </si>
  <si>
    <t>Торговая деятельность</t>
  </si>
  <si>
    <t>Добыча СЗФК</t>
  </si>
  <si>
    <t>Добыча, кроме СЗФК</t>
  </si>
  <si>
    <t>Инвестиции, учитываемые методом долевого участия</t>
  </si>
  <si>
    <t xml:space="preserve">Прочее </t>
  </si>
  <si>
    <t>9M 2015*</t>
  </si>
  <si>
    <t>9M 2016*</t>
  </si>
  <si>
    <t>EBITDA по сегментам:</t>
  </si>
  <si>
    <t>Acron</t>
  </si>
  <si>
    <t>Dorogobuzh</t>
  </si>
  <si>
    <t>Logistics</t>
  </si>
  <si>
    <t>Hongri Acron</t>
  </si>
  <si>
    <t>Trading</t>
  </si>
  <si>
    <t>Mining NWPC</t>
  </si>
  <si>
    <t>Mining excluding NWPC</t>
  </si>
  <si>
    <t>Investment in equity accounted investees</t>
  </si>
  <si>
    <t>Other</t>
  </si>
  <si>
    <t>EBITDA breakdown by segment:</t>
  </si>
  <si>
    <t>EBITDA скорректированная</t>
  </si>
  <si>
    <t>EBITDA adjusted</t>
  </si>
  <si>
    <t>3Q 2016</t>
  </si>
  <si>
    <t>12M 2016</t>
  </si>
  <si>
    <t>* Reclassified: excluded production of Hongri</t>
  </si>
  <si>
    <t>* Reclassified: excluded sales of Hongri</t>
  </si>
  <si>
    <t>* произведена реклассификация: исключён объём продаж продукции Хунжи-Акрон</t>
  </si>
  <si>
    <t>* произведена реклассификация: исключён объём производства продукции Хунжи-Акрон</t>
  </si>
  <si>
    <t>12M 2015*</t>
  </si>
  <si>
    <t>12M 2016*</t>
  </si>
  <si>
    <t>* произведена реклассификация: 1) из показателей исключен Хунжи-Акрон (представлен в статье "Убыток от прекращенной деятельности"); 2) из EBITDA исключена доля в прибыли инвестиций, учитываемых методом долевого участия (Grupa Azoty)</t>
  </si>
  <si>
    <t>3Q 2016*</t>
  </si>
  <si>
    <t>4Q 2016*</t>
  </si>
  <si>
    <t>3Q 2015*</t>
  </si>
  <si>
    <t>4Q 2015*</t>
  </si>
  <si>
    <t>4Q 2016</t>
  </si>
  <si>
    <t>1Q 2017</t>
  </si>
  <si>
    <t>3M 2016*</t>
  </si>
  <si>
    <t>1Q 2016*</t>
  </si>
  <si>
    <t>2Q 2017</t>
  </si>
  <si>
    <t>Capex, incl.</t>
  </si>
  <si>
    <t>Капвложения, вкл.</t>
  </si>
  <si>
    <t>Хунжи</t>
  </si>
  <si>
    <t>Прочее</t>
  </si>
  <si>
    <t>NWPC (OleniyRuchey)</t>
  </si>
  <si>
    <t>VPC (Talitsky)</t>
  </si>
  <si>
    <t>ВКК (Талицкий)</t>
  </si>
  <si>
    <t>СЗФК (Олений ручей)</t>
  </si>
  <si>
    <t>Hongri</t>
  </si>
  <si>
    <t>3M 2017</t>
  </si>
  <si>
    <t>6M 2017</t>
  </si>
  <si>
    <t>6M 2016*</t>
  </si>
  <si>
    <t>3M 2016</t>
  </si>
  <si>
    <t>9M 2016</t>
  </si>
  <si>
    <t>2Q 2016*</t>
  </si>
  <si>
    <t>* с 3-го кв 2015г исключены объёмы производства Хунжи-Акрон в связи с реклассификацией МСФО</t>
  </si>
  <si>
    <t>3Q 2017</t>
  </si>
  <si>
    <t>9М 2017</t>
  </si>
  <si>
    <t>9M 2017</t>
  </si>
  <si>
    <t>12М 2017</t>
  </si>
  <si>
    <t>4Q 2017</t>
  </si>
  <si>
    <t>12M 2017</t>
  </si>
  <si>
    <t>Urea, industrial</t>
  </si>
  <si>
    <t>Карбамид, промышленный</t>
  </si>
  <si>
    <t>Urea, agricultural**</t>
  </si>
  <si>
    <t>Карбамид, с/х**</t>
  </si>
  <si>
    <t>** до 2016 года включён карбамид для промышленности</t>
  </si>
  <si>
    <t>** Includes industrial urea until 2016</t>
  </si>
  <si>
    <t>Скорректированная чистая прибыль</t>
  </si>
  <si>
    <t>Net Profit adjusted</t>
  </si>
  <si>
    <t>3M 2018</t>
  </si>
  <si>
    <t>1Q 2018</t>
  </si>
  <si>
    <t>2Q 2018</t>
  </si>
  <si>
    <t>6M 2018</t>
  </si>
  <si>
    <t>Убыток от выбытия разрешений на разработку</t>
  </si>
  <si>
    <t>Loss on disposal of exploration licences</t>
  </si>
  <si>
    <t>3Q 2018</t>
  </si>
  <si>
    <t>9M 2018</t>
  </si>
  <si>
    <t>12M 2018</t>
  </si>
  <si>
    <t>4Q 2018</t>
  </si>
  <si>
    <t>1Q 2019</t>
  </si>
  <si>
    <t>3M 2019</t>
  </si>
  <si>
    <t>Капитализированные расходы по займам</t>
  </si>
  <si>
    <t>2Q 2019</t>
  </si>
  <si>
    <t>6M 2019</t>
  </si>
  <si>
    <t>9M 2019</t>
  </si>
  <si>
    <t>3Q 2019</t>
  </si>
  <si>
    <t>Прибыль / (убыток) от операций с производными финансовыми инструментами, нетто</t>
  </si>
  <si>
    <t>4Q 2019</t>
  </si>
  <si>
    <t>12M 2019</t>
  </si>
  <si>
    <t>12М 2019</t>
  </si>
  <si>
    <t>3M 2020</t>
  </si>
  <si>
    <t>1Q 2020</t>
  </si>
  <si>
    <t>2Q 2020</t>
  </si>
  <si>
    <t>6M 2020</t>
  </si>
  <si>
    <t>Прибыль от выбытия лицензий на добычу</t>
  </si>
  <si>
    <t>Gain on disposal of mining licenses</t>
  </si>
  <si>
    <t>3Q 2020</t>
  </si>
  <si>
    <t>9M 2020</t>
  </si>
  <si>
    <t>12M 2020</t>
  </si>
  <si>
    <t>4Q 2020</t>
  </si>
  <si>
    <t>3M 2021</t>
  </si>
  <si>
    <t>1Q 2021</t>
  </si>
  <si>
    <t>6M 2021</t>
  </si>
  <si>
    <t>2Q 2021</t>
  </si>
  <si>
    <t>3Q 2021</t>
  </si>
  <si>
    <t>9M 2021</t>
  </si>
  <si>
    <t>12M 2021</t>
  </si>
  <si>
    <t>4Q 2021</t>
  </si>
  <si>
    <t>Карбамид прил, FOB Балтика</t>
  </si>
  <si>
    <t>Urea prilled, FOB Baltic Sea</t>
  </si>
  <si>
    <t>UAN, FOB Baltic Sea</t>
  </si>
  <si>
    <t>КАС, FOB Балтика</t>
  </si>
  <si>
    <t>3M 2022</t>
  </si>
  <si>
    <t>1Q 2022</t>
  </si>
  <si>
    <t>6M 2022</t>
  </si>
  <si>
    <t>2Q 2022</t>
  </si>
  <si>
    <t>3Q 2022</t>
  </si>
  <si>
    <t>Резерв по операционной деятельности</t>
  </si>
  <si>
    <t>9M 2022</t>
  </si>
  <si>
    <t>Provision for impairment of account receivable</t>
  </si>
  <si>
    <t>12M 2022</t>
  </si>
  <si>
    <t>4Q 2022</t>
  </si>
  <si>
    <t>CN, industrial</t>
  </si>
  <si>
    <t>Кальциевая селитра, промышленная</t>
  </si>
  <si>
    <t>Loss on disposal of property, plant and equipment</t>
  </si>
  <si>
    <t>Убыток от выбытия основных средств</t>
  </si>
  <si>
    <t xml:space="preserve">Обесценение внеоборотных активов </t>
  </si>
  <si>
    <t xml:space="preserve">Impairment of long-term assets </t>
  </si>
  <si>
    <t>3M 2023</t>
  </si>
  <si>
    <t>1Q 2023</t>
  </si>
  <si>
    <t>Кальциевая селитра, с/х</t>
  </si>
  <si>
    <t>CN, agricultural</t>
  </si>
  <si>
    <t>6M 2023</t>
  </si>
  <si>
    <t>2Q 2023</t>
  </si>
  <si>
    <t>9M 2023</t>
  </si>
  <si>
    <t>3Q 2023</t>
  </si>
  <si>
    <t>12M 2023</t>
  </si>
  <si>
    <t>4Q 2023</t>
  </si>
  <si>
    <t>3M 2024</t>
  </si>
  <si>
    <t>1Q 2024</t>
  </si>
  <si>
    <t>6M 2024</t>
  </si>
  <si>
    <t>2Q 2024</t>
  </si>
  <si>
    <t>в т.ч. Экспортные пошлины</t>
  </si>
  <si>
    <t>incl. Export duties</t>
  </si>
  <si>
    <t>3Q 2024</t>
  </si>
  <si>
    <t>9M 2024</t>
  </si>
  <si>
    <t>12M 2024</t>
  </si>
  <si>
    <t>4Q 2024</t>
  </si>
  <si>
    <t>Аммиак, FOB Балтика, FOB Ближний Восток*</t>
  </si>
  <si>
    <t>* с 4-го кв 2024г цены на аммиак указаны на базисе FOB Ближний Восток в связи с недоступностью данных по FOB Балтика</t>
  </si>
  <si>
    <t>Ammonia, FOB Baltic Sea, FOB Middle East*</t>
  </si>
  <si>
    <t>Total merchant output**</t>
  </si>
  <si>
    <t>Производство товарной продукции**</t>
  </si>
  <si>
    <t>** при условии, что товарная продукция не может быть отрицательной</t>
  </si>
  <si>
    <t>** On provision that commercial output is not negative</t>
  </si>
  <si>
    <t>3M 2025</t>
  </si>
  <si>
    <t>1Q 2025</t>
  </si>
  <si>
    <t>6M 2025</t>
  </si>
  <si>
    <t>Source: S&amp;P (Fertecon), Argus, The Market</t>
  </si>
  <si>
    <t>Источник: S&amp;P (Fertecon), Argus, The Market</t>
  </si>
  <si>
    <t>2Q 2025</t>
  </si>
  <si>
    <t>9M 2025</t>
  </si>
  <si>
    <t>3Q 2025</t>
  </si>
  <si>
    <t>12M 2025</t>
  </si>
  <si>
    <t>Impairment of mining assets</t>
  </si>
  <si>
    <t>Обесценение добывающих активов</t>
  </si>
  <si>
    <t>4Q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</si>
</sst>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000"/>
    <numFmt numFmtId="167" formatCode="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name val="Arial"/>
      <family val="2"/>
      <charset val="204"/>
    </font>
    <font>
      <sz val="11"/>
      <color rgb="FFFF0000"/>
      <name val="Arial"/>
      <family val="2"/>
      <charset val="204"/>
    </font>
    <font>
      <sz val="9"/>
      <color rgb="FFFF0000"/>
      <name val="Arial"/>
      <family val="2"/>
      <charset val="204"/>
    </font>
    <font>
      <i/>
      <sz val="9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name val="Arial"/>
      <family val="2"/>
      <charset val="204"/>
    </font>
    <font>
      <i/>
      <sz val="9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i/>
      <sz val="9"/>
      <color rgb="FF008000"/>
      <name val="Arial"/>
      <family val="2"/>
      <charset val="204"/>
    </font>
    <font>
      <b/>
      <sz val="9"/>
      <color rgb="FF0000FF"/>
      <name val="Arial"/>
      <family val="2"/>
      <charset val="204"/>
    </font>
    <font>
      <sz val="9"/>
      <color rgb="FF0000FF"/>
      <name val="Arial"/>
      <family val="2"/>
      <charset val="204"/>
    </font>
    <font>
      <i/>
      <sz val="9"/>
      <color rgb="FF0000FF"/>
      <name val="Arial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2">
    <xf numFmtId="0" fontId="0" fillId="0" borderId="0" xfId="0"/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3" fillId="0" borderId="0" xfId="0" applyFont="1"/>
    <xf numFmtId="0" fontId="2" fillId="0" borderId="0" xfId="0" applyFont="1"/>
    <xf numFmtId="3" fontId="2" fillId="0" borderId="0" xfId="0" applyNumberFormat="1" applyFont="1"/>
    <xf numFmtId="2" fontId="3" fillId="0" borderId="0" xfId="0" applyNumberFormat="1" applyFont="1"/>
    <xf numFmtId="0" fontId="3" fillId="0" borderId="1" xfId="0" applyFont="1" applyBorder="1"/>
    <xf numFmtId="9" fontId="2" fillId="0" borderId="0" xfId="1" applyFont="1"/>
    <xf numFmtId="0" fontId="3" fillId="0" borderId="9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2" fillId="0" borderId="5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1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11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65" fontId="3" fillId="0" borderId="2" xfId="1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 wrapText="1"/>
    </xf>
    <xf numFmtId="3" fontId="3" fillId="0" borderId="16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3" fontId="3" fillId="0" borderId="16" xfId="0" applyNumberFormat="1" applyFont="1" applyBorder="1" applyAlignment="1">
      <alignment vertical="center" wrapText="1"/>
    </xf>
    <xf numFmtId="3" fontId="3" fillId="0" borderId="18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64" fontId="3" fillId="0" borderId="19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6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166" fontId="2" fillId="0" borderId="2" xfId="0" applyNumberFormat="1" applyFont="1" applyBorder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" fontId="2" fillId="0" borderId="5" xfId="0" applyNumberFormat="1" applyFont="1" applyBorder="1" applyAlignment="1">
      <alignment vertical="center" wrapText="1"/>
    </xf>
    <xf numFmtId="1" fontId="2" fillId="0" borderId="0" xfId="0" applyNumberFormat="1" applyFont="1" applyAlignment="1">
      <alignment horizontal="right" vertical="center" wrapText="1"/>
    </xf>
    <xf numFmtId="1" fontId="2" fillId="0" borderId="0" xfId="0" applyNumberFormat="1" applyFont="1" applyAlignment="1">
      <alignment vertical="center" wrapText="1"/>
    </xf>
    <xf numFmtId="1" fontId="4" fillId="0" borderId="5" xfId="0" applyNumberFormat="1" applyFont="1" applyBorder="1" applyAlignment="1">
      <alignment vertical="center" wrapText="1"/>
    </xf>
    <xf numFmtId="1" fontId="4" fillId="0" borderId="0" xfId="0" applyNumberFormat="1" applyFont="1" applyAlignment="1">
      <alignment horizontal="right" vertical="center" wrapText="1"/>
    </xf>
    <xf numFmtId="1" fontId="4" fillId="0" borderId="0" xfId="0" applyNumberFormat="1" applyFont="1" applyAlignment="1">
      <alignment vertical="center" wrapText="1"/>
    </xf>
    <xf numFmtId="1" fontId="4" fillId="0" borderId="5" xfId="0" applyNumberFormat="1" applyFont="1" applyBorder="1" applyAlignment="1">
      <alignment horizontal="right" vertical="center" wrapText="1"/>
    </xf>
    <xf numFmtId="1" fontId="3" fillId="0" borderId="18" xfId="0" applyNumberFormat="1" applyFont="1" applyBorder="1" applyAlignment="1">
      <alignment horizontal="right" vertical="center" wrapText="1"/>
    </xf>
    <xf numFmtId="1" fontId="3" fillId="0" borderId="19" xfId="0" applyNumberFormat="1" applyFont="1" applyBorder="1" applyAlignment="1">
      <alignment horizontal="right" vertical="center" wrapText="1"/>
    </xf>
    <xf numFmtId="1" fontId="3" fillId="0" borderId="5" xfId="0" applyNumberFormat="1" applyFont="1" applyBorder="1" applyAlignment="1">
      <alignment horizontal="right" vertical="center" wrapText="1"/>
    </xf>
    <xf numFmtId="1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3" fontId="3" fillId="0" borderId="18" xfId="0" applyNumberFormat="1" applyFont="1" applyBorder="1" applyAlignment="1">
      <alignment vertical="center"/>
    </xf>
    <xf numFmtId="0" fontId="8" fillId="4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0" borderId="1" xfId="0" applyFont="1" applyBorder="1"/>
    <xf numFmtId="0" fontId="2" fillId="0" borderId="7" xfId="0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" fontId="2" fillId="0" borderId="2" xfId="0" applyNumberFormat="1" applyFont="1" applyBorder="1" applyAlignment="1">
      <alignment vertical="center"/>
    </xf>
    <xf numFmtId="3" fontId="3" fillId="0" borderId="23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3" fontId="2" fillId="0" borderId="6" xfId="0" applyNumberFormat="1" applyFont="1" applyBorder="1" applyAlignment="1">
      <alignment vertical="center" wrapText="1"/>
    </xf>
    <xf numFmtId="3" fontId="3" fillId="2" borderId="5" xfId="0" applyNumberFormat="1" applyFont="1" applyFill="1" applyBorder="1" applyAlignment="1">
      <alignment vertical="center" wrapText="1"/>
    </xf>
    <xf numFmtId="3" fontId="3" fillId="2" borderId="0" xfId="0" applyNumberFormat="1" applyFont="1" applyFill="1" applyAlignment="1">
      <alignment vertical="center" wrapText="1"/>
    </xf>
    <xf numFmtId="0" fontId="8" fillId="4" borderId="7" xfId="0" applyFont="1" applyFill="1" applyBorder="1" applyAlignment="1">
      <alignment horizontal="center" vertical="center"/>
    </xf>
    <xf numFmtId="3" fontId="3" fillId="0" borderId="24" xfId="0" applyNumberFormat="1" applyFont="1" applyBorder="1" applyAlignment="1">
      <alignment horizontal="right" vertical="center" wrapText="1"/>
    </xf>
    <xf numFmtId="165" fontId="3" fillId="0" borderId="6" xfId="1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6" fillId="2" borderId="0" xfId="0" applyNumberFormat="1" applyFont="1" applyFill="1" applyAlignment="1">
      <alignment vertical="center"/>
    </xf>
    <xf numFmtId="3" fontId="9" fillId="0" borderId="0" xfId="0" applyNumberFormat="1" applyFont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1" fontId="3" fillId="0" borderId="5" xfId="0" applyNumberFormat="1" applyFont="1" applyBorder="1" applyAlignment="1">
      <alignment vertical="center" wrapText="1"/>
    </xf>
    <xf numFmtId="1" fontId="3" fillId="0" borderId="0" xfId="0" applyNumberFormat="1" applyFont="1" applyAlignment="1">
      <alignment vertical="center" wrapText="1"/>
    </xf>
    <xf numFmtId="165" fontId="3" fillId="0" borderId="0" xfId="1" applyNumberFormat="1" applyFont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165" fontId="3" fillId="0" borderId="4" xfId="1" applyNumberFormat="1" applyFont="1" applyBorder="1" applyAlignment="1">
      <alignment horizontal="right" vertical="center" wrapText="1"/>
    </xf>
    <xf numFmtId="165" fontId="3" fillId="0" borderId="1" xfId="1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9" fontId="2" fillId="0" borderId="1" xfId="1" applyFont="1" applyBorder="1"/>
    <xf numFmtId="3" fontId="10" fillId="0" borderId="1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2" fillId="0" borderId="1" xfId="0" applyNumberFormat="1" applyFont="1" applyBorder="1"/>
    <xf numFmtId="3" fontId="2" fillId="0" borderId="2" xfId="0" applyNumberFormat="1" applyFont="1" applyBorder="1"/>
    <xf numFmtId="9" fontId="2" fillId="0" borderId="2" xfId="1" applyFont="1" applyBorder="1"/>
    <xf numFmtId="0" fontId="6" fillId="0" borderId="2" xfId="0" applyFont="1" applyBorder="1"/>
    <xf numFmtId="0" fontId="3" fillId="0" borderId="2" xfId="0" applyFont="1" applyBorder="1" applyAlignment="1">
      <alignment vertical="center" wrapText="1"/>
    </xf>
    <xf numFmtId="3" fontId="11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5" borderId="8" xfId="0" applyNumberFormat="1" applyFont="1" applyFill="1" applyBorder="1" applyAlignment="1">
      <alignment vertical="center"/>
    </xf>
    <xf numFmtId="3" fontId="2" fillId="5" borderId="8" xfId="0" applyNumberFormat="1" applyFont="1" applyFill="1" applyBorder="1"/>
    <xf numFmtId="9" fontId="2" fillId="5" borderId="8" xfId="1" applyFont="1" applyFill="1" applyBorder="1"/>
    <xf numFmtId="0" fontId="6" fillId="5" borderId="8" xfId="0" applyFont="1" applyFill="1" applyBorder="1"/>
    <xf numFmtId="0" fontId="3" fillId="5" borderId="7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3" fontId="3" fillId="5" borderId="8" xfId="1" applyNumberFormat="1" applyFont="1" applyFill="1" applyBorder="1" applyAlignment="1">
      <alignment horizontal="right" vertical="center" wrapText="1"/>
    </xf>
    <xf numFmtId="165" fontId="3" fillId="5" borderId="8" xfId="1" applyNumberFormat="1" applyFont="1" applyFill="1" applyBorder="1" applyAlignment="1">
      <alignment horizontal="right" vertical="center" wrapText="1"/>
    </xf>
    <xf numFmtId="3" fontId="11" fillId="5" borderId="8" xfId="1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3" fontId="11" fillId="0" borderId="21" xfId="0" applyNumberFormat="1" applyFont="1" applyBorder="1" applyAlignment="1">
      <alignment horizontal="right" vertical="center" wrapText="1"/>
    </xf>
    <xf numFmtId="3" fontId="11" fillId="0" borderId="8" xfId="1" applyNumberFormat="1" applyFont="1" applyBorder="1" applyAlignment="1">
      <alignment horizontal="right" vertical="center" wrapText="1"/>
    </xf>
    <xf numFmtId="2" fontId="2" fillId="0" borderId="0" xfId="0" applyNumberFormat="1" applyFont="1"/>
    <xf numFmtId="0" fontId="2" fillId="0" borderId="0" xfId="1" applyNumberFormat="1" applyFont="1"/>
    <xf numFmtId="3" fontId="2" fillId="0" borderId="0" xfId="1" applyNumberFormat="1" applyFont="1"/>
    <xf numFmtId="9" fontId="3" fillId="0" borderId="2" xfId="1" applyFont="1" applyBorder="1" applyAlignment="1">
      <alignment horizontal="right" vertical="center" wrapText="1"/>
    </xf>
    <xf numFmtId="9" fontId="3" fillId="0" borderId="0" xfId="1" applyFont="1" applyAlignment="1">
      <alignment horizontal="right" vertical="center" wrapText="1"/>
    </xf>
    <xf numFmtId="9" fontId="2" fillId="0" borderId="0" xfId="1" applyFont="1" applyAlignment="1">
      <alignment vertical="center" wrapText="1"/>
    </xf>
    <xf numFmtId="3" fontId="11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3" fontId="13" fillId="0" borderId="0" xfId="0" applyNumberFormat="1" applyFont="1" applyAlignment="1">
      <alignment vertical="center" wrapText="1"/>
    </xf>
    <xf numFmtId="3" fontId="14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3" fontId="12" fillId="2" borderId="0" xfId="0" applyNumberFormat="1" applyFont="1" applyFill="1" applyAlignment="1">
      <alignment vertical="center"/>
    </xf>
    <xf numFmtId="165" fontId="10" fillId="0" borderId="1" xfId="1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2" fillId="3" borderId="1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1" fontId="13" fillId="0" borderId="0" xfId="0" applyNumberFormat="1" applyFont="1" applyAlignment="1">
      <alignment vertical="center"/>
    </xf>
    <xf numFmtId="0" fontId="11" fillId="0" borderId="8" xfId="0" applyFont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3" fontId="11" fillId="0" borderId="16" xfId="0" applyNumberFormat="1" applyFont="1" applyBorder="1" applyAlignment="1">
      <alignment horizontal="right" vertical="center" wrapText="1"/>
    </xf>
    <xf numFmtId="3" fontId="17" fillId="0" borderId="0" xfId="0" applyNumberFormat="1" applyFont="1" applyAlignment="1">
      <alignment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vertical="center" wrapText="1"/>
    </xf>
    <xf numFmtId="3" fontId="11" fillId="0" borderId="23" xfId="0" applyNumberFormat="1" applyFont="1" applyBorder="1" applyAlignment="1">
      <alignment horizontal="right" vertical="center" wrapText="1"/>
    </xf>
    <xf numFmtId="165" fontId="11" fillId="0" borderId="2" xfId="1" applyNumberFormat="1" applyFont="1" applyBorder="1" applyAlignment="1">
      <alignment horizontal="right" vertical="center" wrapText="1"/>
    </xf>
    <xf numFmtId="2" fontId="11" fillId="0" borderId="2" xfId="0" applyNumberFormat="1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1" fontId="9" fillId="0" borderId="0" xfId="0" applyNumberFormat="1" applyFont="1" applyAlignment="1">
      <alignment vertical="center"/>
    </xf>
    <xf numFmtId="1" fontId="9" fillId="0" borderId="2" xfId="0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right" vertical="center" wrapText="1"/>
    </xf>
    <xf numFmtId="165" fontId="10" fillId="0" borderId="0" xfId="1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right" vertical="center" wrapText="1"/>
    </xf>
    <xf numFmtId="165" fontId="2" fillId="0" borderId="0" xfId="1" applyNumberFormat="1" applyFont="1" applyAlignment="1">
      <alignment horizontal="right" vertical="center" wrapText="1"/>
    </xf>
    <xf numFmtId="165" fontId="2" fillId="0" borderId="2" xfId="1" applyNumberFormat="1" applyFont="1" applyBorder="1" applyAlignment="1">
      <alignment horizontal="right" vertical="center" wrapText="1"/>
    </xf>
    <xf numFmtId="3" fontId="2" fillId="0" borderId="5" xfId="1" applyNumberFormat="1" applyFont="1" applyBorder="1" applyAlignment="1">
      <alignment horizontal="right" vertical="center" wrapText="1"/>
    </xf>
    <xf numFmtId="3" fontId="2" fillId="0" borderId="0" xfId="1" applyNumberFormat="1" applyFont="1" applyAlignment="1">
      <alignment horizontal="right" vertical="center" wrapText="1"/>
    </xf>
    <xf numFmtId="3" fontId="9" fillId="0" borderId="0" xfId="1" applyNumberFormat="1" applyFont="1" applyAlignment="1">
      <alignment horizontal="right" vertical="center" wrapText="1"/>
    </xf>
    <xf numFmtId="3" fontId="13" fillId="0" borderId="0" xfId="1" applyNumberFormat="1" applyFont="1" applyAlignment="1">
      <alignment horizontal="right" vertical="center" wrapText="1"/>
    </xf>
    <xf numFmtId="3" fontId="2" fillId="0" borderId="6" xfId="1" applyNumberFormat="1" applyFont="1" applyBorder="1" applyAlignment="1">
      <alignment horizontal="right" vertical="center" wrapText="1"/>
    </xf>
    <xf numFmtId="3" fontId="2" fillId="0" borderId="2" xfId="1" applyNumberFormat="1" applyFont="1" applyBorder="1" applyAlignment="1">
      <alignment horizontal="right" vertical="center" wrapText="1"/>
    </xf>
    <xf numFmtId="3" fontId="9" fillId="0" borderId="2" xfId="1" applyNumberFormat="1" applyFont="1" applyBorder="1" applyAlignment="1">
      <alignment horizontal="right" vertical="center" wrapText="1"/>
    </xf>
    <xf numFmtId="3" fontId="9" fillId="0" borderId="0" xfId="1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 indent="2"/>
    </xf>
    <xf numFmtId="0" fontId="2" fillId="0" borderId="5" xfId="0" applyFont="1" applyBorder="1" applyAlignment="1">
      <alignment horizontal="left" vertical="center" indent="2"/>
    </xf>
    <xf numFmtId="0" fontId="2" fillId="0" borderId="10" xfId="0" applyFont="1" applyBorder="1" applyAlignment="1">
      <alignment horizontal="left" vertical="center" indent="2"/>
    </xf>
    <xf numFmtId="3" fontId="3" fillId="0" borderId="14" xfId="0" applyNumberFormat="1" applyFont="1" applyBorder="1" applyAlignment="1">
      <alignment vertical="center"/>
    </xf>
    <xf numFmtId="3" fontId="11" fillId="0" borderId="14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11" fillId="0" borderId="2" xfId="0" applyNumberFormat="1" applyFont="1" applyBorder="1" applyAlignment="1">
      <alignment vertical="center"/>
    </xf>
    <xf numFmtId="3" fontId="19" fillId="0" borderId="0" xfId="0" applyNumberFormat="1" applyFont="1" applyAlignment="1">
      <alignment vertical="center"/>
    </xf>
    <xf numFmtId="2" fontId="19" fillId="0" borderId="2" xfId="0" applyNumberFormat="1" applyFont="1" applyBorder="1" applyAlignment="1">
      <alignment vertical="center"/>
    </xf>
    <xf numFmtId="3" fontId="19" fillId="0" borderId="0" xfId="0" applyNumberFormat="1" applyFont="1" applyAlignment="1">
      <alignment horizontal="right" vertical="center" wrapText="1"/>
    </xf>
    <xf numFmtId="3" fontId="20" fillId="0" borderId="0" xfId="0" applyNumberFormat="1" applyFont="1" applyAlignment="1">
      <alignment vertical="center" wrapText="1"/>
    </xf>
    <xf numFmtId="3" fontId="19" fillId="0" borderId="19" xfId="0" applyNumberFormat="1" applyFont="1" applyBorder="1" applyAlignment="1">
      <alignment horizontal="right" vertical="center" wrapText="1"/>
    </xf>
    <xf numFmtId="3" fontId="21" fillId="0" borderId="2" xfId="0" applyNumberFormat="1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3" fontId="19" fillId="0" borderId="23" xfId="0" applyNumberFormat="1" applyFont="1" applyBorder="1" applyAlignment="1">
      <alignment horizontal="right" vertical="center" wrapText="1"/>
    </xf>
    <xf numFmtId="3" fontId="19" fillId="0" borderId="21" xfId="0" applyNumberFormat="1" applyFont="1" applyBorder="1" applyAlignment="1">
      <alignment horizontal="right" vertical="center" wrapText="1"/>
    </xf>
    <xf numFmtId="165" fontId="19" fillId="0" borderId="2" xfId="1" applyNumberFormat="1" applyFont="1" applyBorder="1" applyAlignment="1">
      <alignment horizontal="right" vertical="center" wrapText="1"/>
    </xf>
    <xf numFmtId="0" fontId="24" fillId="0" borderId="0" xfId="0" applyFont="1" applyAlignment="1">
      <alignment vertical="center"/>
    </xf>
    <xf numFmtId="3" fontId="19" fillId="5" borderId="8" xfId="1" applyNumberFormat="1" applyFont="1" applyFill="1" applyBorder="1" applyAlignment="1">
      <alignment horizontal="right" vertical="center" wrapText="1"/>
    </xf>
    <xf numFmtId="3" fontId="21" fillId="0" borderId="0" xfId="0" applyNumberFormat="1" applyFont="1" applyAlignment="1">
      <alignment vertical="center"/>
    </xf>
    <xf numFmtId="3" fontId="19" fillId="0" borderId="19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horizontal="right" vertical="center" wrapText="1"/>
    </xf>
    <xf numFmtId="3" fontId="21" fillId="0" borderId="0" xfId="0" applyNumberFormat="1" applyFont="1" applyAlignment="1">
      <alignment horizontal="right" vertical="center" wrapText="1"/>
    </xf>
    <xf numFmtId="3" fontId="20" fillId="0" borderId="0" xfId="0" applyNumberFormat="1" applyFont="1" applyAlignment="1">
      <alignment horizontal="right" vertical="center" wrapText="1"/>
    </xf>
    <xf numFmtId="1" fontId="21" fillId="0" borderId="0" xfId="0" applyNumberFormat="1" applyFont="1" applyAlignment="1">
      <alignment horizontal="right" vertical="center" wrapText="1"/>
    </xf>
    <xf numFmtId="1" fontId="20" fillId="0" borderId="0" xfId="0" applyNumberFormat="1" applyFont="1" applyAlignment="1">
      <alignment horizontal="right" vertical="center" wrapText="1"/>
    </xf>
    <xf numFmtId="1" fontId="19" fillId="0" borderId="19" xfId="0" applyNumberFormat="1" applyFont="1" applyBorder="1" applyAlignment="1">
      <alignment horizontal="right" vertical="center" wrapText="1"/>
    </xf>
    <xf numFmtId="1" fontId="19" fillId="0" borderId="0" xfId="0" applyNumberFormat="1" applyFont="1" applyAlignment="1">
      <alignment horizontal="right" vertical="center" wrapText="1"/>
    </xf>
    <xf numFmtId="3" fontId="21" fillId="0" borderId="2" xfId="0" applyNumberFormat="1" applyFont="1" applyBorder="1" applyAlignment="1">
      <alignment horizontal="right" vertical="center" wrapText="1"/>
    </xf>
    <xf numFmtId="3" fontId="19" fillId="5" borderId="8" xfId="0" applyNumberFormat="1" applyFont="1" applyFill="1" applyBorder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19" fillId="0" borderId="1" xfId="0" applyNumberFormat="1" applyFont="1" applyBorder="1" applyAlignment="1">
      <alignment vertical="center"/>
    </xf>
    <xf numFmtId="3" fontId="21" fillId="0" borderId="2" xfId="0" applyNumberFormat="1" applyFont="1" applyBorder="1" applyAlignment="1">
      <alignment vertical="center"/>
    </xf>
    <xf numFmtId="3" fontId="25" fillId="0" borderId="0" xfId="0" applyNumberFormat="1" applyFont="1" applyAlignment="1">
      <alignment vertical="center" wrapText="1"/>
    </xf>
    <xf numFmtId="0" fontId="24" fillId="0" borderId="0" xfId="0" applyFont="1"/>
    <xf numFmtId="0" fontId="24" fillId="3" borderId="1" xfId="0" applyFont="1" applyFill="1" applyBorder="1" applyAlignment="1">
      <alignment vertical="center"/>
    </xf>
    <xf numFmtId="0" fontId="24" fillId="3" borderId="2" xfId="0" applyFont="1" applyFill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3" fontId="11" fillId="2" borderId="0" xfId="0" applyNumberFormat="1" applyFont="1" applyFill="1" applyAlignment="1">
      <alignment vertical="center" wrapText="1"/>
    </xf>
    <xf numFmtId="3" fontId="11" fillId="0" borderId="21" xfId="0" applyNumberFormat="1" applyFont="1" applyBorder="1" applyAlignment="1">
      <alignment vertical="center"/>
    </xf>
    <xf numFmtId="165" fontId="11" fillId="0" borderId="1" xfId="1" applyNumberFormat="1" applyFont="1" applyBorder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9" fontId="9" fillId="0" borderId="0" xfId="1" applyFont="1" applyAlignment="1">
      <alignment vertical="center" wrapText="1"/>
    </xf>
    <xf numFmtId="3" fontId="11" fillId="0" borderId="1" xfId="0" applyNumberFormat="1" applyFont="1" applyBorder="1" applyAlignment="1">
      <alignment horizontal="right" vertical="center" wrapText="1"/>
    </xf>
    <xf numFmtId="3" fontId="11" fillId="5" borderId="8" xfId="0" applyNumberFormat="1" applyFont="1" applyFill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3" fontId="24" fillId="2" borderId="0" xfId="0" applyNumberFormat="1" applyFont="1" applyFill="1" applyAlignment="1">
      <alignment vertical="center"/>
    </xf>
    <xf numFmtId="165" fontId="11" fillId="0" borderId="0" xfId="1" applyNumberFormat="1" applyFont="1" applyBorder="1" applyAlignment="1">
      <alignment horizontal="right" vertical="center" wrapText="1"/>
    </xf>
    <xf numFmtId="0" fontId="16" fillId="2" borderId="8" xfId="0" applyFont="1" applyFill="1" applyBorder="1" applyAlignment="1">
      <alignment horizontal="center" vertical="center"/>
    </xf>
    <xf numFmtId="166" fontId="9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" fontId="9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11" fillId="0" borderId="19" xfId="0" applyNumberFormat="1" applyFont="1" applyBorder="1" applyAlignment="1">
      <alignment horizontal="right" vertical="center" wrapText="1"/>
    </xf>
    <xf numFmtId="9" fontId="11" fillId="0" borderId="0" xfId="1" applyFont="1" applyAlignment="1">
      <alignment horizontal="right" vertical="center" wrapText="1"/>
    </xf>
    <xf numFmtId="3" fontId="9" fillId="0" borderId="0" xfId="1" applyNumberFormat="1" applyFont="1" applyFill="1" applyAlignment="1">
      <alignment horizontal="right" vertical="center" wrapText="1"/>
    </xf>
    <xf numFmtId="3" fontId="13" fillId="0" borderId="0" xfId="1" applyNumberFormat="1" applyFont="1" applyFill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3" fontId="27" fillId="0" borderId="0" xfId="0" applyNumberFormat="1" applyFont="1" applyAlignment="1">
      <alignment vertical="center" wrapText="1"/>
    </xf>
    <xf numFmtId="3" fontId="28" fillId="0" borderId="0" xfId="0" applyNumberFormat="1" applyFont="1" applyAlignment="1">
      <alignment vertical="center" wrapText="1"/>
    </xf>
    <xf numFmtId="3" fontId="27" fillId="0" borderId="0" xfId="1" applyNumberFormat="1" applyFont="1" applyAlignment="1">
      <alignment horizontal="right" vertical="center" wrapText="1"/>
    </xf>
    <xf numFmtId="3" fontId="27" fillId="0" borderId="0" xfId="1" applyNumberFormat="1" applyFont="1" applyBorder="1" applyAlignment="1">
      <alignment horizontal="right" vertical="center" wrapText="1"/>
    </xf>
    <xf numFmtId="3" fontId="27" fillId="0" borderId="0" xfId="0" applyNumberFormat="1" applyFont="1" applyAlignment="1">
      <alignment vertical="center"/>
    </xf>
    <xf numFmtId="3" fontId="26" fillId="0" borderId="0" xfId="0" applyNumberFormat="1" applyFont="1" applyAlignment="1">
      <alignment vertical="center"/>
    </xf>
    <xf numFmtId="3" fontId="27" fillId="0" borderId="2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center" wrapText="1" indent="2"/>
    </xf>
    <xf numFmtId="166" fontId="9" fillId="0" borderId="2" xfId="0" applyNumberFormat="1" applyFont="1" applyBorder="1" applyAlignment="1">
      <alignment vertical="center"/>
    </xf>
    <xf numFmtId="164" fontId="9" fillId="0" borderId="0" xfId="0" applyNumberFormat="1" applyFont="1" applyAlignment="1">
      <alignment vertical="center"/>
    </xf>
    <xf numFmtId="0" fontId="11" fillId="0" borderId="0" xfId="0" applyFont="1"/>
    <xf numFmtId="0" fontId="9" fillId="0" borderId="0" xfId="0" applyFont="1"/>
    <xf numFmtId="165" fontId="15" fillId="0" borderId="0" xfId="1" applyNumberFormat="1" applyFont="1" applyAlignment="1">
      <alignment vertical="center"/>
    </xf>
    <xf numFmtId="165" fontId="22" fillId="0" borderId="0" xfId="1" applyNumberFormat="1" applyFont="1" applyAlignment="1">
      <alignment vertical="center"/>
    </xf>
    <xf numFmtId="3" fontId="9" fillId="2" borderId="0" xfId="0" applyNumberFormat="1" applyFont="1" applyFill="1" applyAlignment="1">
      <alignment vertical="center"/>
    </xf>
    <xf numFmtId="164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3" fontId="3" fillId="2" borderId="16" xfId="0" applyNumberFormat="1" applyFont="1" applyFill="1" applyBorder="1" applyAlignment="1">
      <alignment horizontal="right" vertical="center" wrapText="1"/>
    </xf>
    <xf numFmtId="3" fontId="9" fillId="2" borderId="0" xfId="0" applyNumberFormat="1" applyFont="1" applyFill="1" applyAlignment="1">
      <alignment vertical="center" wrapText="1"/>
    </xf>
    <xf numFmtId="3" fontId="17" fillId="2" borderId="0" xfId="0" applyNumberFormat="1" applyFont="1" applyFill="1" applyAlignment="1">
      <alignment vertical="center" wrapText="1"/>
    </xf>
    <xf numFmtId="3" fontId="11" fillId="2" borderId="0" xfId="0" applyNumberFormat="1" applyFont="1" applyFill="1" applyAlignment="1">
      <alignment horizontal="right" vertical="center" wrapText="1"/>
    </xf>
    <xf numFmtId="3" fontId="14" fillId="2" borderId="0" xfId="0" applyNumberFormat="1" applyFont="1" applyFill="1" applyAlignment="1">
      <alignment vertical="center" wrapText="1"/>
    </xf>
    <xf numFmtId="3" fontId="20" fillId="2" borderId="0" xfId="0" applyNumberFormat="1" applyFont="1" applyFill="1" applyAlignment="1">
      <alignment vertical="center" wrapText="1"/>
    </xf>
    <xf numFmtId="3" fontId="19" fillId="2" borderId="19" xfId="0" applyNumberFormat="1" applyFont="1" applyFill="1" applyBorder="1" applyAlignment="1">
      <alignment horizontal="right" vertical="center" wrapText="1"/>
    </xf>
    <xf numFmtId="3" fontId="13" fillId="2" borderId="0" xfId="0" applyNumberFormat="1" applyFont="1" applyFill="1" applyAlignment="1">
      <alignment vertical="center" wrapText="1"/>
    </xf>
    <xf numFmtId="3" fontId="19" fillId="2" borderId="0" xfId="0" applyNumberFormat="1" applyFont="1" applyFill="1" applyAlignment="1">
      <alignment horizontal="right" vertical="center" wrapText="1"/>
    </xf>
    <xf numFmtId="3" fontId="10" fillId="2" borderId="0" xfId="0" applyNumberFormat="1" applyFont="1" applyFill="1" applyAlignment="1">
      <alignment vertical="center" wrapText="1"/>
    </xf>
    <xf numFmtId="3" fontId="11" fillId="2" borderId="19" xfId="0" applyNumberFormat="1" applyFont="1" applyFill="1" applyBorder="1" applyAlignment="1">
      <alignment horizontal="right" vertical="center" wrapText="1"/>
    </xf>
    <xf numFmtId="3" fontId="21" fillId="2" borderId="2" xfId="0" applyNumberFormat="1" applyFont="1" applyFill="1" applyBorder="1" applyAlignment="1">
      <alignment vertical="center" wrapText="1"/>
    </xf>
    <xf numFmtId="3" fontId="3" fillId="2" borderId="21" xfId="0" applyNumberFormat="1" applyFont="1" applyFill="1" applyBorder="1" applyAlignment="1">
      <alignment horizontal="right" vertical="center" wrapText="1"/>
    </xf>
    <xf numFmtId="165" fontId="19" fillId="2" borderId="2" xfId="1" applyNumberFormat="1" applyFont="1" applyFill="1" applyBorder="1" applyAlignment="1">
      <alignment horizontal="right" vertical="center" wrapText="1"/>
    </xf>
    <xf numFmtId="165" fontId="10" fillId="2" borderId="0" xfId="1" applyNumberFormat="1" applyFont="1" applyFill="1" applyBorder="1" applyAlignment="1">
      <alignment horizontal="right" vertical="center" wrapText="1"/>
    </xf>
    <xf numFmtId="3" fontId="9" fillId="2" borderId="0" xfId="1" applyNumberFormat="1" applyFont="1" applyFill="1" applyAlignment="1">
      <alignment horizontal="right" vertical="center" wrapText="1"/>
    </xf>
    <xf numFmtId="3" fontId="13" fillId="2" borderId="0" xfId="1" applyNumberFormat="1" applyFont="1" applyFill="1" applyAlignment="1">
      <alignment horizontal="right" vertical="center" wrapText="1"/>
    </xf>
    <xf numFmtId="3" fontId="9" fillId="2" borderId="0" xfId="1" applyNumberFormat="1" applyFont="1" applyFill="1" applyBorder="1" applyAlignment="1">
      <alignment horizontal="right" vertical="center" wrapText="1"/>
    </xf>
    <xf numFmtId="3" fontId="19" fillId="2" borderId="8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Alignment="1">
      <alignment vertical="center"/>
    </xf>
    <xf numFmtId="3" fontId="19" fillId="2" borderId="0" xfId="0" applyNumberFormat="1" applyFont="1" applyFill="1" applyAlignment="1">
      <alignment vertical="center"/>
    </xf>
    <xf numFmtId="2" fontId="19" fillId="2" borderId="2" xfId="0" applyNumberFormat="1" applyFont="1" applyFill="1" applyBorder="1" applyAlignment="1">
      <alignment vertical="center"/>
    </xf>
    <xf numFmtId="3" fontId="21" fillId="2" borderId="0" xfId="0" applyNumberFormat="1" applyFont="1" applyFill="1" applyAlignment="1">
      <alignment vertical="center"/>
    </xf>
    <xf numFmtId="3" fontId="11" fillId="2" borderId="19" xfId="0" applyNumberFormat="1" applyFont="1" applyFill="1" applyBorder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19" fillId="2" borderId="19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0" xfId="0" applyNumberFormat="1" applyFont="1" applyFill="1" applyAlignment="1">
      <alignment horizontal="right" vertical="center" wrapText="1"/>
    </xf>
    <xf numFmtId="3" fontId="4" fillId="2" borderId="0" xfId="0" applyNumberFormat="1" applyFont="1" applyFill="1" applyAlignment="1">
      <alignment horizontal="right" vertical="center" wrapText="1"/>
    </xf>
    <xf numFmtId="3" fontId="3" fillId="2" borderId="0" xfId="0" applyNumberFormat="1" applyFont="1" applyFill="1" applyAlignment="1">
      <alignment horizontal="right" vertical="center" wrapText="1"/>
    </xf>
    <xf numFmtId="164" fontId="4" fillId="2" borderId="0" xfId="0" applyNumberFormat="1" applyFont="1" applyFill="1" applyAlignment="1">
      <alignment horizontal="right" vertical="center" wrapText="1"/>
    </xf>
    <xf numFmtId="3" fontId="20" fillId="2" borderId="0" xfId="0" applyNumberFormat="1" applyFont="1" applyFill="1" applyAlignment="1">
      <alignment horizontal="right" vertical="center" wrapText="1"/>
    </xf>
    <xf numFmtId="3" fontId="3" fillId="2" borderId="19" xfId="0" applyNumberFormat="1" applyFont="1" applyFill="1" applyBorder="1" applyAlignment="1">
      <alignment horizontal="right" vertical="center" wrapText="1"/>
    </xf>
    <xf numFmtId="3" fontId="3" fillId="2" borderId="0" xfId="1" applyNumberFormat="1" applyFont="1" applyFill="1" applyAlignment="1">
      <alignment horizontal="right"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2" borderId="0" xfId="0" applyNumberFormat="1" applyFont="1" applyFill="1" applyAlignment="1">
      <alignment vertical="center" wrapText="1"/>
    </xf>
    <xf numFmtId="3" fontId="3" fillId="2" borderId="23" xfId="0" applyNumberFormat="1" applyFont="1" applyFill="1" applyBorder="1" applyAlignment="1">
      <alignment horizontal="right" vertical="center" wrapText="1"/>
    </xf>
    <xf numFmtId="165" fontId="3" fillId="2" borderId="2" xfId="1" applyNumberFormat="1" applyFont="1" applyFill="1" applyBorder="1" applyAlignment="1">
      <alignment horizontal="right" vertical="center" wrapText="1"/>
    </xf>
    <xf numFmtId="165" fontId="3" fillId="2" borderId="1" xfId="1" applyNumberFormat="1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3" fontId="3" fillId="2" borderId="8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19" xfId="0" applyNumberFormat="1" applyFont="1" applyFill="1" applyBorder="1" applyAlignment="1">
      <alignment vertical="center"/>
    </xf>
    <xf numFmtId="2" fontId="3" fillId="2" borderId="2" xfId="0" applyNumberFormat="1" applyFont="1" applyFill="1" applyBorder="1" applyAlignment="1">
      <alignment vertical="center"/>
    </xf>
    <xf numFmtId="2" fontId="11" fillId="2" borderId="2" xfId="0" applyNumberFormat="1" applyFont="1" applyFill="1" applyBorder="1" applyAlignment="1">
      <alignment vertical="center"/>
    </xf>
    <xf numFmtId="3" fontId="11" fillId="2" borderId="16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 vertical="center" wrapText="1"/>
    </xf>
    <xf numFmtId="3" fontId="9" fillId="2" borderId="2" xfId="0" applyNumberFormat="1" applyFont="1" applyFill="1" applyBorder="1" applyAlignment="1">
      <alignment vertical="center" wrapText="1"/>
    </xf>
    <xf numFmtId="3" fontId="11" fillId="2" borderId="23" xfId="0" applyNumberFormat="1" applyFont="1" applyFill="1" applyBorder="1" applyAlignment="1">
      <alignment horizontal="right" vertical="center" wrapText="1"/>
    </xf>
    <xf numFmtId="3" fontId="11" fillId="2" borderId="21" xfId="0" applyNumberFormat="1" applyFont="1" applyFill="1" applyBorder="1" applyAlignment="1">
      <alignment vertical="center"/>
    </xf>
    <xf numFmtId="165" fontId="11" fillId="2" borderId="2" xfId="1" applyNumberFormat="1" applyFont="1" applyFill="1" applyBorder="1" applyAlignment="1">
      <alignment horizontal="right" vertical="center" wrapText="1"/>
    </xf>
    <xf numFmtId="165" fontId="11" fillId="2" borderId="1" xfId="1" applyNumberFormat="1" applyFont="1" applyFill="1" applyBorder="1" applyAlignment="1">
      <alignment horizontal="right" vertical="center" wrapText="1"/>
    </xf>
    <xf numFmtId="3" fontId="9" fillId="2" borderId="2" xfId="0" applyNumberFormat="1" applyFont="1" applyFill="1" applyBorder="1" applyAlignment="1">
      <alignment vertical="center"/>
    </xf>
    <xf numFmtId="3" fontId="11" fillId="2" borderId="8" xfId="1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 wrapText="1"/>
    </xf>
    <xf numFmtId="1" fontId="2" fillId="2" borderId="0" xfId="0" applyNumberFormat="1" applyFont="1" applyFill="1" applyAlignment="1">
      <alignment horizontal="right" vertical="center" wrapText="1"/>
    </xf>
    <xf numFmtId="1" fontId="3" fillId="2" borderId="0" xfId="0" applyNumberFormat="1" applyFont="1" applyFill="1" applyAlignment="1">
      <alignment horizontal="right" vertical="center" wrapText="1"/>
    </xf>
    <xf numFmtId="9" fontId="2" fillId="2" borderId="0" xfId="1" applyFont="1" applyFill="1" applyAlignment="1">
      <alignment vertical="center" wrapText="1"/>
    </xf>
    <xf numFmtId="0" fontId="6" fillId="2" borderId="0" xfId="0" applyFont="1" applyFill="1"/>
    <xf numFmtId="3" fontId="11" fillId="2" borderId="1" xfId="0" applyNumberFormat="1" applyFont="1" applyFill="1" applyBorder="1" applyAlignment="1">
      <alignment horizontal="right" vertical="center" wrapText="1"/>
    </xf>
    <xf numFmtId="3" fontId="9" fillId="2" borderId="0" xfId="0" applyNumberFormat="1" applyFont="1" applyFill="1" applyAlignment="1">
      <alignment horizontal="right" vertical="center" wrapText="1"/>
    </xf>
    <xf numFmtId="3" fontId="9" fillId="2" borderId="2" xfId="0" applyNumberFormat="1" applyFont="1" applyFill="1" applyBorder="1" applyAlignment="1">
      <alignment horizontal="right" vertical="center" wrapText="1"/>
    </xf>
    <xf numFmtId="3" fontId="11" fillId="2" borderId="8" xfId="0" applyNumberFormat="1" applyFont="1" applyFill="1" applyBorder="1" applyAlignment="1">
      <alignment vertical="center"/>
    </xf>
    <xf numFmtId="9" fontId="24" fillId="0" borderId="0" xfId="1" applyFont="1" applyAlignment="1">
      <alignment vertical="center"/>
    </xf>
    <xf numFmtId="9" fontId="30" fillId="0" borderId="0" xfId="1" applyFont="1" applyAlignment="1">
      <alignment vertical="center"/>
    </xf>
    <xf numFmtId="167" fontId="30" fillId="0" borderId="0" xfId="0" applyNumberFormat="1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99FF99"/>
      <color rgb="FFE6B8B7"/>
      <color rgb="FF99CCFF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W234"/>
  <sheetViews>
    <sheetView zoomScale="80" zoomScaleNormal="80" workbookViewId="0">
      <pane xSplit="3" ySplit="1" topLeftCell="G2" activePane="bottomRight" state="frozen"/>
      <selection pane="topRight" activeCell="D1" sqref="D1"/>
      <selection pane="bottomLeft" activeCell="A2" sqref="A2"/>
      <selection pane="bottomRight" activeCell="B3" sqref="B3"/>
    </sheetView>
  </sheetViews>
  <sheetFormatPr defaultColWidth="9.140625" defaultRowHeight="14.25" outlineLevelRow="1" outlineLevelCol="1" x14ac:dyDescent="0.2"/>
  <cols>
    <col min="1" max="1" width="1" style="6" customWidth="1"/>
    <col min="2" max="3" width="48.140625" style="6" customWidth="1"/>
    <col min="4" max="6" width="9.28515625" style="6" hidden="1" customWidth="1" outlineLevel="1"/>
    <col min="7" max="7" width="9.28515625" style="6" customWidth="1" collapsed="1"/>
    <col min="8" max="8" width="1.7109375" style="6" customWidth="1"/>
    <col min="9" max="11" width="9.28515625" style="6" hidden="1" customWidth="1" outlineLevel="1"/>
    <col min="12" max="12" width="9.28515625" style="6" customWidth="1" collapsed="1"/>
    <col min="13" max="13" width="1.7109375" style="6" customWidth="1"/>
    <col min="14" max="16" width="9.28515625" style="6" hidden="1" customWidth="1" outlineLevel="1"/>
    <col min="17" max="17" width="9.28515625" style="6" customWidth="1" collapsed="1"/>
    <col min="18" max="18" width="1.7109375" style="6" customWidth="1"/>
    <col min="19" max="19" width="9.28515625" style="6" hidden="1" customWidth="1" outlineLevel="1"/>
    <col min="20" max="21" width="9.140625" style="6" hidden="1" customWidth="1" outlineLevel="1"/>
    <col min="22" max="22" width="9.140625" style="6" customWidth="1" collapsed="1"/>
    <col min="23" max="23" width="1.7109375" style="6" customWidth="1"/>
    <col min="24" max="26" width="9.140625" style="6" hidden="1" customWidth="1" outlineLevel="1"/>
    <col min="27" max="27" width="9.140625" style="6" customWidth="1" collapsed="1"/>
    <col min="28" max="28" width="1.7109375" style="6" customWidth="1"/>
    <col min="29" max="31" width="9.140625" style="6" hidden="1" customWidth="1" outlineLevel="1"/>
    <col min="32" max="32" width="9.140625" style="6" customWidth="1" collapsed="1"/>
    <col min="33" max="33" width="1.85546875" style="6" customWidth="1"/>
    <col min="34" max="36" width="9.140625" style="6" hidden="1" customWidth="1" outlineLevel="1"/>
    <col min="37" max="37" width="9.28515625" style="6" customWidth="1" collapsed="1"/>
    <col min="38" max="38" width="1.7109375" style="6" customWidth="1"/>
    <col min="39" max="40" width="9.28515625" style="6" hidden="1" customWidth="1" outlineLevel="1"/>
    <col min="41" max="41" width="9.140625" style="6" hidden="1" customWidth="1" outlineLevel="1"/>
    <col min="42" max="42" width="9.140625" style="249" collapsed="1"/>
    <col min="43" max="43" width="1.7109375" style="6" customWidth="1"/>
    <col min="44" max="46" width="9.140625" style="6" hidden="1" customWidth="1" outlineLevel="1"/>
    <col min="47" max="47" width="9.140625" style="6" customWidth="1" collapsed="1"/>
    <col min="48" max="48" width="1.85546875" style="6" customWidth="1"/>
    <col min="49" max="51" width="9.140625" style="6" hidden="1" customWidth="1" outlineLevel="1"/>
    <col min="52" max="52" width="9.140625" style="6" collapsed="1"/>
    <col min="53" max="53" width="1.85546875" style="6" customWidth="1"/>
    <col min="54" max="56" width="9.140625" style="6" hidden="1" customWidth="1" outlineLevel="1"/>
    <col min="57" max="57" width="9.140625" style="6" customWidth="1" collapsed="1"/>
    <col min="58" max="58" width="1.85546875" style="6" customWidth="1"/>
    <col min="59" max="61" width="9.140625" style="6" hidden="1" customWidth="1" outlineLevel="1"/>
    <col min="62" max="62" width="9.140625" style="6" collapsed="1"/>
    <col min="63" max="63" width="1.85546875" style="6" customWidth="1"/>
    <col min="64" max="65" width="9.140625" style="6" hidden="1" customWidth="1" outlineLevel="1"/>
    <col min="66" max="66" width="9.140625" style="249" customWidth="1" collapsed="1"/>
    <col min="67" max="67" width="9.140625" style="249" customWidth="1"/>
    <col min="68" max="68" width="1.85546875" style="6" customWidth="1"/>
    <col min="69" max="69" width="9.140625" style="6" customWidth="1"/>
    <col min="70" max="16384" width="9.140625" style="6"/>
  </cols>
  <sheetData>
    <row r="1" spans="2:72" s="10" customFormat="1" ht="12.75" thickBot="1" x14ac:dyDescent="0.25">
      <c r="B1" s="108"/>
      <c r="C1" s="56"/>
      <c r="D1" s="81" t="s">
        <v>137</v>
      </c>
      <c r="E1" s="82" t="s">
        <v>138</v>
      </c>
      <c r="F1" s="82" t="s">
        <v>139</v>
      </c>
      <c r="G1" s="82" t="s">
        <v>140</v>
      </c>
      <c r="H1" s="82"/>
      <c r="I1" s="82" t="s">
        <v>141</v>
      </c>
      <c r="J1" s="82" t="s">
        <v>142</v>
      </c>
      <c r="K1" s="82" t="s">
        <v>143</v>
      </c>
      <c r="L1" s="82" t="s">
        <v>144</v>
      </c>
      <c r="M1" s="82"/>
      <c r="N1" s="82" t="s">
        <v>167</v>
      </c>
      <c r="O1" s="82" t="s">
        <v>172</v>
      </c>
      <c r="P1" s="82" t="s">
        <v>175</v>
      </c>
      <c r="Q1" s="82" t="s">
        <v>181</v>
      </c>
      <c r="R1" s="82"/>
      <c r="S1" s="82" t="s">
        <v>186</v>
      </c>
      <c r="T1" s="82" t="s">
        <v>192</v>
      </c>
      <c r="U1" s="82" t="s">
        <v>243</v>
      </c>
      <c r="V1" s="82" t="s">
        <v>244</v>
      </c>
      <c r="W1" s="82"/>
      <c r="X1" s="82" t="s">
        <v>248</v>
      </c>
      <c r="Y1" s="82" t="s">
        <v>264</v>
      </c>
      <c r="Z1" s="82" t="s">
        <v>241</v>
      </c>
      <c r="AA1" s="82" t="s">
        <v>242</v>
      </c>
      <c r="AB1" s="82"/>
      <c r="AC1" s="82" t="s">
        <v>246</v>
      </c>
      <c r="AD1" s="82" t="s">
        <v>249</v>
      </c>
      <c r="AE1" s="82" t="s">
        <v>266</v>
      </c>
      <c r="AF1" s="82" t="s">
        <v>270</v>
      </c>
      <c r="AG1" s="82"/>
      <c r="AH1" s="82" t="s">
        <v>281</v>
      </c>
      <c r="AI1" s="82" t="s">
        <v>282</v>
      </c>
      <c r="AJ1" s="82" t="s">
        <v>286</v>
      </c>
      <c r="AK1" s="82" t="s">
        <v>289</v>
      </c>
      <c r="AL1" s="82"/>
      <c r="AM1" s="82" t="s">
        <v>290</v>
      </c>
      <c r="AN1" s="82" t="s">
        <v>293</v>
      </c>
      <c r="AO1" s="82" t="s">
        <v>296</v>
      </c>
      <c r="AP1" s="183" t="s">
        <v>298</v>
      </c>
      <c r="AQ1" s="82"/>
      <c r="AR1" s="82" t="s">
        <v>302</v>
      </c>
      <c r="AS1" s="82" t="s">
        <v>303</v>
      </c>
      <c r="AT1" s="82" t="s">
        <v>307</v>
      </c>
      <c r="AU1" s="82" t="s">
        <v>310</v>
      </c>
      <c r="AV1" s="82"/>
      <c r="AW1" s="82" t="s">
        <v>312</v>
      </c>
      <c r="AX1" s="82" t="s">
        <v>314</v>
      </c>
      <c r="AY1" s="82" t="s">
        <v>315</v>
      </c>
      <c r="AZ1" s="82" t="s">
        <v>318</v>
      </c>
      <c r="BA1" s="82"/>
      <c r="BB1" s="82" t="s">
        <v>324</v>
      </c>
      <c r="BC1" s="82" t="s">
        <v>326</v>
      </c>
      <c r="BD1" s="82" t="s">
        <v>327</v>
      </c>
      <c r="BE1" s="82" t="s">
        <v>332</v>
      </c>
      <c r="BF1" s="82"/>
      <c r="BG1" s="82" t="s">
        <v>340</v>
      </c>
      <c r="BH1" s="82" t="s">
        <v>344</v>
      </c>
      <c r="BI1" s="82" t="s">
        <v>346</v>
      </c>
      <c r="BJ1" s="82" t="s">
        <v>348</v>
      </c>
      <c r="BK1" s="82"/>
      <c r="BL1" s="82" t="s">
        <v>350</v>
      </c>
      <c r="BM1" s="82" t="s">
        <v>352</v>
      </c>
      <c r="BN1" s="183" t="s">
        <v>355</v>
      </c>
      <c r="BO1" s="183" t="s">
        <v>358</v>
      </c>
      <c r="BP1" s="82"/>
      <c r="BQ1" s="82" t="s">
        <v>367</v>
      </c>
      <c r="BR1" s="82" t="s">
        <v>371</v>
      </c>
      <c r="BS1" s="82" t="s">
        <v>373</v>
      </c>
      <c r="BT1" s="82" t="s">
        <v>377</v>
      </c>
    </row>
    <row r="2" spans="2:72" ht="15" thickBot="1" x14ac:dyDescent="0.25"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2:72" ht="15" x14ac:dyDescent="0.2">
      <c r="B3" s="57" t="s">
        <v>69</v>
      </c>
      <c r="C3" s="57" t="s">
        <v>70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250"/>
      <c r="AQ3" s="58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0"/>
      <c r="BR3" s="250"/>
      <c r="BS3" s="250"/>
      <c r="BT3" s="250"/>
    </row>
    <row r="4" spans="2:72" ht="15.75" thickBot="1" x14ac:dyDescent="0.25">
      <c r="B4" s="59" t="s">
        <v>68</v>
      </c>
      <c r="C4" s="59" t="s">
        <v>42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251"/>
      <c r="AQ4" s="60"/>
      <c r="AR4" s="251"/>
      <c r="AS4" s="251"/>
      <c r="AT4" s="251"/>
      <c r="AU4" s="251"/>
      <c r="AV4" s="251"/>
      <c r="AW4" s="251"/>
      <c r="AX4" s="251"/>
      <c r="AY4" s="251"/>
      <c r="AZ4" s="251"/>
      <c r="BA4" s="251"/>
      <c r="BB4" s="251"/>
      <c r="BC4" s="251"/>
      <c r="BD4" s="251"/>
      <c r="BE4" s="251"/>
      <c r="BF4" s="251"/>
      <c r="BG4" s="251"/>
      <c r="BH4" s="251"/>
      <c r="BI4" s="251"/>
      <c r="BJ4" s="251"/>
      <c r="BK4" s="251"/>
      <c r="BL4" s="251"/>
      <c r="BM4" s="251"/>
      <c r="BN4" s="251"/>
      <c r="BO4" s="251"/>
      <c r="BP4" s="251"/>
      <c r="BQ4" s="251"/>
      <c r="BR4" s="251"/>
      <c r="BS4" s="251"/>
      <c r="BT4" s="251"/>
    </row>
    <row r="5" spans="2:72" ht="15.75" thickBot="1" x14ac:dyDescent="0.25">
      <c r="B5" s="17"/>
      <c r="C5" s="17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2:72" ht="15.75" thickBot="1" x14ac:dyDescent="0.25">
      <c r="B6" s="62" t="s">
        <v>24</v>
      </c>
      <c r="C6" s="62" t="s">
        <v>43</v>
      </c>
      <c r="D6" s="103" t="s">
        <v>137</v>
      </c>
      <c r="E6" s="103" t="s">
        <v>138</v>
      </c>
      <c r="F6" s="103" t="s">
        <v>139</v>
      </c>
      <c r="G6" s="103" t="s">
        <v>140</v>
      </c>
      <c r="H6" s="103"/>
      <c r="I6" s="103" t="s">
        <v>141</v>
      </c>
      <c r="J6" s="103" t="s">
        <v>142</v>
      </c>
      <c r="K6" s="103" t="s">
        <v>143</v>
      </c>
      <c r="L6" s="103" t="s">
        <v>144</v>
      </c>
      <c r="M6" s="103"/>
      <c r="N6" s="103" t="s">
        <v>167</v>
      </c>
      <c r="O6" s="103" t="s">
        <v>172</v>
      </c>
      <c r="P6" s="103" t="s">
        <v>175</v>
      </c>
      <c r="Q6" s="103" t="s">
        <v>181</v>
      </c>
      <c r="R6" s="103"/>
      <c r="S6" s="103" t="str">
        <f>S1</f>
        <v>1Q 2015</v>
      </c>
      <c r="T6" s="103" t="str">
        <f>T1</f>
        <v>2Q 2015</v>
      </c>
      <c r="U6" s="103" t="str">
        <f>U1</f>
        <v>3Q 2015*</v>
      </c>
      <c r="V6" s="103" t="str">
        <f>V1</f>
        <v>4Q 2015*</v>
      </c>
      <c r="W6" s="103"/>
      <c r="X6" s="103" t="str">
        <f>X1</f>
        <v>1Q 2016*</v>
      </c>
      <c r="Y6" s="103" t="str">
        <f>Y1</f>
        <v>2Q 2016*</v>
      </c>
      <c r="Z6" s="103" t="str">
        <f>Z1</f>
        <v>3Q 2016*</v>
      </c>
      <c r="AA6" s="103" t="str">
        <f>AA1</f>
        <v>4Q 2016*</v>
      </c>
      <c r="AB6" s="103"/>
      <c r="AC6" s="103" t="str">
        <f>AC1</f>
        <v>1Q 2017</v>
      </c>
      <c r="AD6" s="103" t="str">
        <f>AD1</f>
        <v>2Q 2017</v>
      </c>
      <c r="AE6" s="103" t="str">
        <f>AE1</f>
        <v>3Q 2017</v>
      </c>
      <c r="AF6" s="103" t="str">
        <f>AF1</f>
        <v>4Q 2017</v>
      </c>
      <c r="AG6" s="103"/>
      <c r="AH6" s="103" t="str">
        <f>AH$1</f>
        <v>1Q 2018</v>
      </c>
      <c r="AI6" s="103" t="str">
        <f>AI1</f>
        <v>2Q 2018</v>
      </c>
      <c r="AJ6" s="103" t="str">
        <f>AJ$1</f>
        <v>3Q 2018</v>
      </c>
      <c r="AK6" s="103" t="str">
        <f>AK$1</f>
        <v>4Q 2018</v>
      </c>
      <c r="AL6" s="103"/>
      <c r="AM6" s="103" t="str">
        <f>AM1</f>
        <v>1Q 2019</v>
      </c>
      <c r="AN6" s="103" t="str">
        <f>AN1</f>
        <v>2Q 2019</v>
      </c>
      <c r="AO6" s="103" t="str">
        <f>AO1</f>
        <v>3Q 2019</v>
      </c>
      <c r="AP6" s="184" t="str">
        <f>AP1</f>
        <v>4Q 2019</v>
      </c>
      <c r="AQ6" s="103"/>
      <c r="AR6" s="103" t="str">
        <f>AR1</f>
        <v>1Q 2020</v>
      </c>
      <c r="AS6" s="103" t="str">
        <f>AS1</f>
        <v>2Q 2020</v>
      </c>
      <c r="AT6" s="103" t="str">
        <f>AT1</f>
        <v>3Q 2020</v>
      </c>
      <c r="AU6" s="103" t="str">
        <f>AU1</f>
        <v>4Q 2020</v>
      </c>
      <c r="AV6" s="103"/>
      <c r="AW6" s="103" t="str">
        <f>AW1</f>
        <v>1Q 2021</v>
      </c>
      <c r="AX6" s="103" t="str">
        <f>AX1</f>
        <v>2Q 2021</v>
      </c>
      <c r="AY6" s="103" t="str">
        <f>AY1</f>
        <v>3Q 2021</v>
      </c>
      <c r="AZ6" s="103" t="str">
        <f>AZ1</f>
        <v>4Q 2021</v>
      </c>
      <c r="BA6" s="103"/>
      <c r="BB6" s="103" t="str">
        <f>BB1</f>
        <v>1Q 2022</v>
      </c>
      <c r="BC6" s="103" t="str">
        <f>BC1</f>
        <v>2Q 2022</v>
      </c>
      <c r="BD6" s="103" t="str">
        <f>BD1</f>
        <v>3Q 2022</v>
      </c>
      <c r="BE6" s="103" t="str">
        <f>BE1</f>
        <v>4Q 2022</v>
      </c>
      <c r="BF6" s="103"/>
      <c r="BG6" s="103" t="str">
        <f>BG1</f>
        <v>1Q 2023</v>
      </c>
      <c r="BH6" s="103" t="str">
        <f>BH1</f>
        <v>2Q 2023</v>
      </c>
      <c r="BI6" s="103" t="str">
        <f>BI1</f>
        <v>3Q 2023</v>
      </c>
      <c r="BJ6" s="103" t="str">
        <f>BJ1</f>
        <v>4Q 2023</v>
      </c>
      <c r="BK6" s="103"/>
      <c r="BL6" s="103" t="str">
        <f>BL1</f>
        <v>1Q 2024</v>
      </c>
      <c r="BM6" s="103" t="str">
        <f>BM1</f>
        <v>2Q 2024</v>
      </c>
      <c r="BN6" s="184" t="str">
        <f>BN1</f>
        <v>3Q 2024</v>
      </c>
      <c r="BO6" s="184" t="str">
        <f>BO1</f>
        <v>4Q 2024</v>
      </c>
      <c r="BP6" s="103"/>
      <c r="BQ6" s="103" t="str">
        <f>BQ1</f>
        <v>1Q 2025</v>
      </c>
      <c r="BR6" s="103" t="str">
        <f>BR1</f>
        <v>2Q 2025</v>
      </c>
      <c r="BS6" s="103" t="str">
        <f>BS1</f>
        <v>3Q 2025</v>
      </c>
      <c r="BT6" s="103" t="str">
        <f>BT1</f>
        <v>4Q 2025</v>
      </c>
    </row>
    <row r="7" spans="2:72" s="5" customFormat="1" ht="15" x14ac:dyDescent="0.25">
      <c r="B7" s="114" t="s">
        <v>45</v>
      </c>
      <c r="C7" s="114" t="s">
        <v>0</v>
      </c>
      <c r="D7" s="71">
        <f>Cumulative!D7</f>
        <v>18422</v>
      </c>
      <c r="E7" s="69">
        <f>Cumulative!E7-Cumulative!D7</f>
        <v>16850</v>
      </c>
      <c r="F7" s="69">
        <f>Cumulative!F7-Cumulative!E7</f>
        <v>18197</v>
      </c>
      <c r="G7" s="69">
        <f>Cumulative!G7-Cumulative!F7</f>
        <v>17643</v>
      </c>
      <c r="H7" s="70"/>
      <c r="I7" s="71">
        <f>Cumulative!I7</f>
        <v>16561</v>
      </c>
      <c r="J7" s="69">
        <f>Cumulative!J7-Cumulative!I7</f>
        <v>17690</v>
      </c>
      <c r="K7" s="69">
        <f>Cumulative!K7-Cumulative!J7</f>
        <v>17446</v>
      </c>
      <c r="L7" s="69">
        <f>Cumulative!L7-Cumulative!K7</f>
        <v>16207</v>
      </c>
      <c r="M7" s="69"/>
      <c r="N7" s="69">
        <f>Cumulative!N7</f>
        <v>17351</v>
      </c>
      <c r="O7" s="69">
        <f>Cumulative!O7-Cumulative!N7</f>
        <v>18395</v>
      </c>
      <c r="P7" s="69">
        <f>Cumulative!P7-Cumulative!O7</f>
        <v>16930</v>
      </c>
      <c r="Q7" s="69">
        <f>Cumulative!Q7-Cumulative!P7</f>
        <v>21955</v>
      </c>
      <c r="R7" s="69"/>
      <c r="S7" s="69">
        <f>Cumulative!S7</f>
        <v>27653</v>
      </c>
      <c r="T7" s="69">
        <f>Cumulative!T7-Cumulative!S7</f>
        <v>24424</v>
      </c>
      <c r="U7" s="69">
        <v>23843</v>
      </c>
      <c r="V7" s="69">
        <f>Cumulative!V7-Cumulative!U7</f>
        <v>23304</v>
      </c>
      <c r="W7" s="69"/>
      <c r="X7" s="69">
        <f>Cumulative!X7</f>
        <v>25015</v>
      </c>
      <c r="Y7" s="69">
        <f>Cumulative!Y7-Cumulative!X7</f>
        <v>21850</v>
      </c>
      <c r="Z7" s="69">
        <v>19920</v>
      </c>
      <c r="AA7" s="69">
        <f>Cumulative!AA7-Cumulative!Z7</f>
        <v>22574</v>
      </c>
      <c r="AB7" s="69"/>
      <c r="AC7" s="69">
        <f>Cumulative!AC7</f>
        <v>24073</v>
      </c>
      <c r="AD7" s="69">
        <f>Cumulative!AD7-Cumulative!AC7</f>
        <v>22816</v>
      </c>
      <c r="AE7" s="69">
        <f>Cumulative!AE7-Cumulative!AD7</f>
        <v>22400</v>
      </c>
      <c r="AF7" s="69">
        <f>Cumulative!AF7-Cumulative!AE7</f>
        <v>25053</v>
      </c>
      <c r="AG7" s="69"/>
      <c r="AH7" s="69">
        <f>Cumulative!AH7</f>
        <v>24050</v>
      </c>
      <c r="AI7" s="69">
        <f>Cumulative!AI7-Cumulative!AH7</f>
        <v>25363</v>
      </c>
      <c r="AJ7" s="69">
        <f>Cumulative!AJ7-Cumulative!AI7</f>
        <v>28366</v>
      </c>
      <c r="AK7" s="69">
        <f>Cumulative!AK7-Cumulative!AJ7</f>
        <v>30283</v>
      </c>
      <c r="AL7" s="69"/>
      <c r="AM7" s="69">
        <f>Cumulative!AM7</f>
        <v>29504</v>
      </c>
      <c r="AN7" s="69">
        <f>Cumulative!AN7-Cumulative!AM7</f>
        <v>30968</v>
      </c>
      <c r="AO7" s="69">
        <f>Cumulative!AO7-Cumulative!AN7</f>
        <v>29143</v>
      </c>
      <c r="AP7" s="186">
        <f>Cumulative!AP7-Cumulative!AO7</f>
        <v>25220</v>
      </c>
      <c r="AQ7" s="69"/>
      <c r="AR7" s="69">
        <f>Cumulative!AR7</f>
        <v>28079</v>
      </c>
      <c r="AS7" s="69">
        <f>Cumulative!AS7-Cumulative!AR7</f>
        <v>28353</v>
      </c>
      <c r="AT7" s="69">
        <f>Cumulative!AT7-Cumulative!AS7</f>
        <v>29656</v>
      </c>
      <c r="AU7" s="69">
        <f>Cumulative!AU7-Cumulative!AT7</f>
        <v>33776</v>
      </c>
      <c r="AV7" s="69"/>
      <c r="AW7" s="69">
        <f>Cumulative!AW7</f>
        <v>38952</v>
      </c>
      <c r="AX7" s="69">
        <f>Cumulative!AX7-Cumulative!AW7</f>
        <v>47030</v>
      </c>
      <c r="AY7" s="186">
        <f>Cumulative!AY7-Cumulative!AX7</f>
        <v>51233</v>
      </c>
      <c r="AZ7" s="340"/>
      <c r="BA7" s="69"/>
      <c r="BB7" s="69">
        <f>Cumulative!BB7</f>
        <v>98155</v>
      </c>
      <c r="BC7" s="69">
        <f>Cumulative!BC7-Cumulative!BB7</f>
        <v>49374</v>
      </c>
      <c r="BD7" s="69">
        <f>Cumulative!BD7-Cumulative!BC7</f>
        <v>49933</v>
      </c>
      <c r="BE7" s="69">
        <f>Cumulative!BE7-Cumulative!BD7</f>
        <v>59733</v>
      </c>
      <c r="BF7" s="69"/>
      <c r="BG7" s="69">
        <f>Cumulative!BG7</f>
        <v>52964</v>
      </c>
      <c r="BH7" s="69">
        <f>Cumulative!BH7-Cumulative!BG7</f>
        <v>34993</v>
      </c>
      <c r="BI7" s="69">
        <f>Cumulative!BI7-Cumulative!BH7</f>
        <v>42576</v>
      </c>
      <c r="BJ7" s="69">
        <f>Cumulative!BJ7-Cumulative!BI7</f>
        <v>48925</v>
      </c>
      <c r="BK7" s="69"/>
      <c r="BL7" s="69">
        <f>Cumulative!BL7</f>
        <v>51355</v>
      </c>
      <c r="BM7" s="69">
        <f>Cumulative!BM7-Cumulative!BL7</f>
        <v>44345</v>
      </c>
      <c r="BN7" s="186">
        <f>Cumulative!BN7-Cumulative!BM7</f>
        <v>47297</v>
      </c>
      <c r="BO7" s="186">
        <f>Cumulative!BO7-Cumulative!BN7</f>
        <v>55170</v>
      </c>
      <c r="BP7" s="69"/>
      <c r="BQ7" s="69">
        <f>Cumulative!BQ7</f>
        <v>66908</v>
      </c>
      <c r="BR7" s="69">
        <f>Cumulative!BR7-Cumulative!BQ7</f>
        <v>57267</v>
      </c>
      <c r="BS7" s="69">
        <f>Cumulative!BS7-Cumulative!BR7</f>
        <v>53682</v>
      </c>
      <c r="BT7" s="69">
        <f>Cumulative!BT7-Cumulative!BS7</f>
        <v>59781</v>
      </c>
    </row>
    <row r="8" spans="2:72" x14ac:dyDescent="0.2">
      <c r="B8" s="52" t="s">
        <v>46</v>
      </c>
      <c r="C8" s="52" t="s">
        <v>188</v>
      </c>
      <c r="D8" s="21">
        <f>Cumulative!D8</f>
        <v>-10803</v>
      </c>
      <c r="E8" s="19">
        <f>Cumulative!E8-Cumulative!D8</f>
        <v>-9190</v>
      </c>
      <c r="F8" s="19">
        <f>Cumulative!F8-Cumulative!E8</f>
        <v>-9197</v>
      </c>
      <c r="G8" s="19">
        <f>Cumulative!G8-Cumulative!F8</f>
        <v>-11250</v>
      </c>
      <c r="H8" s="20"/>
      <c r="I8" s="21">
        <f>Cumulative!I8</f>
        <v>-9437</v>
      </c>
      <c r="J8" s="19">
        <f>Cumulative!J8-Cumulative!I8</f>
        <v>-10411</v>
      </c>
      <c r="K8" s="19">
        <f>Cumulative!K8-Cumulative!J8</f>
        <v>-10996</v>
      </c>
      <c r="L8" s="19">
        <f>Cumulative!L8-Cumulative!K8</f>
        <v>-11165</v>
      </c>
      <c r="M8" s="19"/>
      <c r="N8" s="21">
        <f>Cumulative!N8</f>
        <v>-10418</v>
      </c>
      <c r="O8" s="19">
        <f>Cumulative!O8-Cumulative!N8</f>
        <v>-11217</v>
      </c>
      <c r="P8" s="19">
        <f>Cumulative!P8-Cumulative!O8</f>
        <v>-9999</v>
      </c>
      <c r="Q8" s="19">
        <f>Cumulative!Q8-Cumulative!P8</f>
        <v>-11050</v>
      </c>
      <c r="R8" s="19"/>
      <c r="S8" s="21">
        <f>Cumulative!S8</f>
        <v>-12424</v>
      </c>
      <c r="T8" s="21">
        <f>Cumulative!T8-Cumulative!S8</f>
        <v>-13281</v>
      </c>
      <c r="U8" s="21">
        <v>-9934</v>
      </c>
      <c r="V8" s="21">
        <f>Cumulative!V8-Cumulative!U8</f>
        <v>-8948</v>
      </c>
      <c r="W8" s="21"/>
      <c r="X8" s="21">
        <f>Cumulative!X8</f>
        <v>-10603</v>
      </c>
      <c r="Y8" s="21">
        <f>Cumulative!Y8-Cumulative!X8</f>
        <v>-10668</v>
      </c>
      <c r="Z8" s="21">
        <v>-10079</v>
      </c>
      <c r="AA8" s="21">
        <f>Cumulative!AA8-Cumulative!Z8</f>
        <v>-13528</v>
      </c>
      <c r="AB8" s="21"/>
      <c r="AC8" s="21">
        <f>Cumulative!AC8</f>
        <v>-12807</v>
      </c>
      <c r="AD8" s="21">
        <f>Cumulative!AD8-Cumulative!AC8</f>
        <v>-12126</v>
      </c>
      <c r="AE8" s="21">
        <f>Cumulative!AE8-Cumulative!AD8</f>
        <v>-12841</v>
      </c>
      <c r="AF8" s="21">
        <f>Cumulative!AF8-Cumulative!AE8</f>
        <v>-14135</v>
      </c>
      <c r="AG8" s="21"/>
      <c r="AH8" s="21">
        <f>Cumulative!AH8</f>
        <v>-12791</v>
      </c>
      <c r="AI8" s="21">
        <f>Cumulative!AI8-Cumulative!AH8</f>
        <v>-13684</v>
      </c>
      <c r="AJ8" s="21">
        <f>Cumulative!AJ8-Cumulative!AI8</f>
        <v>-14549</v>
      </c>
      <c r="AK8" s="21">
        <f>Cumulative!AK8-Cumulative!AJ8</f>
        <v>-13420</v>
      </c>
      <c r="AL8" s="21"/>
      <c r="AM8" s="21">
        <f>Cumulative!AM8</f>
        <v>-15388</v>
      </c>
      <c r="AN8" s="21">
        <f>Cumulative!AN8-Cumulative!AM8</f>
        <v>-14992</v>
      </c>
      <c r="AO8" s="21">
        <f>Cumulative!AO8-Cumulative!AN8</f>
        <v>-15843</v>
      </c>
      <c r="AP8" s="132">
        <f>Cumulative!AP8-Cumulative!AO8</f>
        <v>-13561</v>
      </c>
      <c r="AQ8" s="21"/>
      <c r="AR8" s="21">
        <f>Cumulative!AR8</f>
        <v>-17574</v>
      </c>
      <c r="AS8" s="21">
        <f>Cumulative!AS8-Cumulative!AR8</f>
        <v>-14362</v>
      </c>
      <c r="AT8" s="21">
        <f>Cumulative!AT8-Cumulative!AS8</f>
        <v>-15254</v>
      </c>
      <c r="AU8" s="21">
        <f>Cumulative!AU8-Cumulative!AT8</f>
        <v>-18739</v>
      </c>
      <c r="AV8" s="21"/>
      <c r="AW8" s="21">
        <f>Cumulative!AW8</f>
        <v>-17874</v>
      </c>
      <c r="AX8" s="21">
        <f>Cumulative!AX8-Cumulative!AW8</f>
        <v>-14591</v>
      </c>
      <c r="AY8" s="132">
        <f>Cumulative!AY8-Cumulative!AX8</f>
        <v>-17305</v>
      </c>
      <c r="AZ8" s="294"/>
      <c r="BA8" s="21"/>
      <c r="BB8" s="21">
        <f>Cumulative!BB8</f>
        <v>-30424</v>
      </c>
      <c r="BC8" s="21">
        <f>Cumulative!BC8-Cumulative!BB8</f>
        <v>-18895</v>
      </c>
      <c r="BD8" s="21">
        <f>Cumulative!BD8-Cumulative!BC8</f>
        <v>-21389</v>
      </c>
      <c r="BE8" s="21">
        <f>Cumulative!BE8-Cumulative!BD8</f>
        <v>-20767</v>
      </c>
      <c r="BF8" s="21"/>
      <c r="BG8" s="21">
        <f>Cumulative!BG8</f>
        <v>-22424</v>
      </c>
      <c r="BH8" s="21">
        <f>Cumulative!BH8-Cumulative!BG8</f>
        <v>-21221</v>
      </c>
      <c r="BI8" s="21">
        <f>Cumulative!BI8-Cumulative!BH8</f>
        <v>-22431</v>
      </c>
      <c r="BJ8" s="21">
        <f>Cumulative!BJ8-Cumulative!BI8</f>
        <v>-24459</v>
      </c>
      <c r="BK8" s="21"/>
      <c r="BL8" s="21">
        <f>Cumulative!BL8</f>
        <v>-26288</v>
      </c>
      <c r="BM8" s="21">
        <f>Cumulative!BM8-Cumulative!BL8</f>
        <v>-21183</v>
      </c>
      <c r="BN8" s="132">
        <f>Cumulative!BN8-Cumulative!BM8</f>
        <v>-24273</v>
      </c>
      <c r="BO8" s="132">
        <f>Cumulative!BO8-Cumulative!BN8</f>
        <v>-27089</v>
      </c>
      <c r="BP8" s="21"/>
      <c r="BQ8" s="21">
        <f>Cumulative!BQ8</f>
        <v>-30591</v>
      </c>
      <c r="BR8" s="21">
        <f>Cumulative!BR8-Cumulative!BQ8</f>
        <v>-26776</v>
      </c>
      <c r="BS8" s="21">
        <f>Cumulative!BS8-Cumulative!BR8</f>
        <v>-28623</v>
      </c>
      <c r="BT8" s="21">
        <f>Cumulative!BT8-Cumulative!BS8</f>
        <v>-33466</v>
      </c>
    </row>
    <row r="9" spans="2:72" ht="24" outlineLevel="1" x14ac:dyDescent="0.2">
      <c r="B9" s="214" t="s">
        <v>189</v>
      </c>
      <c r="C9" s="214" t="s">
        <v>190</v>
      </c>
      <c r="D9" s="25">
        <f>Cumulative!D9</f>
        <v>378</v>
      </c>
      <c r="E9" s="23">
        <f>Cumulative!E9-Cumulative!D9</f>
        <v>399</v>
      </c>
      <c r="F9" s="23">
        <f>Cumulative!F9-Cumulative!E9</f>
        <v>449</v>
      </c>
      <c r="G9" s="23">
        <f>Cumulative!G9-Cumulative!F9</f>
        <v>744</v>
      </c>
      <c r="H9" s="24"/>
      <c r="I9" s="25">
        <f>Cumulative!I9</f>
        <v>599</v>
      </c>
      <c r="J9" s="23">
        <f>Cumulative!J9-Cumulative!I9</f>
        <v>424</v>
      </c>
      <c r="K9" s="23">
        <f>Cumulative!K9-Cumulative!J9</f>
        <v>732</v>
      </c>
      <c r="L9" s="23">
        <f>Cumulative!L9-Cumulative!K9</f>
        <v>811</v>
      </c>
      <c r="M9" s="23"/>
      <c r="N9" s="25">
        <f>Cumulative!N9</f>
        <v>782</v>
      </c>
      <c r="O9" s="23">
        <f>Cumulative!O9-Cumulative!N9</f>
        <v>1004</v>
      </c>
      <c r="P9" s="23">
        <f>Cumulative!P9-Cumulative!O9</f>
        <v>914</v>
      </c>
      <c r="Q9" s="23">
        <f>Cumulative!Q9-Cumulative!P9</f>
        <v>1171</v>
      </c>
      <c r="R9" s="23"/>
      <c r="S9" s="25">
        <f>Cumulative!S9</f>
        <v>1079</v>
      </c>
      <c r="T9" s="25">
        <f>Cumulative!T9-Cumulative!S9</f>
        <v>1130</v>
      </c>
      <c r="U9" s="25">
        <v>1051</v>
      </c>
      <c r="V9" s="25">
        <f>Cumulative!V9-Cumulative!U9</f>
        <v>1096</v>
      </c>
      <c r="W9" s="25"/>
      <c r="X9" s="25">
        <f>Cumulative!X9</f>
        <v>1115</v>
      </c>
      <c r="Y9" s="25">
        <f>Cumulative!Y9-Cumulative!X9</f>
        <v>1001</v>
      </c>
      <c r="Z9" s="25">
        <v>1054</v>
      </c>
      <c r="AA9" s="25">
        <f>Cumulative!AA9-Cumulative!Z9</f>
        <v>2951</v>
      </c>
      <c r="AB9" s="25"/>
      <c r="AC9" s="25">
        <f>Cumulative!AC9</f>
        <v>1726</v>
      </c>
      <c r="AD9" s="25">
        <f>Cumulative!AD9-Cumulative!AC9</f>
        <v>2064</v>
      </c>
      <c r="AE9" s="25">
        <f>Cumulative!AE9-Cumulative!AD9</f>
        <v>2361</v>
      </c>
      <c r="AF9" s="25">
        <f>Cumulative!AF9-Cumulative!AE9</f>
        <v>1806</v>
      </c>
      <c r="AG9" s="25"/>
      <c r="AH9" s="25">
        <f>Cumulative!AH9</f>
        <v>2062</v>
      </c>
      <c r="AI9" s="25">
        <f>Cumulative!AI9-Cumulative!AH9</f>
        <v>2478</v>
      </c>
      <c r="AJ9" s="25">
        <f>Cumulative!AJ9-Cumulative!AI9</f>
        <v>2297</v>
      </c>
      <c r="AK9" s="25">
        <f>Cumulative!AK9-Cumulative!AJ9</f>
        <v>2189</v>
      </c>
      <c r="AL9" s="25"/>
      <c r="AM9" s="25">
        <f>Cumulative!AM9</f>
        <v>2760</v>
      </c>
      <c r="AN9" s="25">
        <f>Cumulative!AN9-Cumulative!AM9</f>
        <v>2407</v>
      </c>
      <c r="AO9" s="25">
        <f>Cumulative!AO9-Cumulative!AN9</f>
        <v>2667</v>
      </c>
      <c r="AP9" s="187">
        <f>Cumulative!AP9-Cumulative!AO9</f>
        <v>3510</v>
      </c>
      <c r="AQ9" s="25"/>
      <c r="AR9" s="25">
        <f>Cumulative!AR9</f>
        <v>3490</v>
      </c>
      <c r="AS9" s="25">
        <f>Cumulative!AS9-Cumulative!AR9</f>
        <v>2610</v>
      </c>
      <c r="AT9" s="25">
        <f>Cumulative!AT9-Cumulative!AS9</f>
        <v>2844</v>
      </c>
      <c r="AU9" s="25">
        <f>Cumulative!AU9-Cumulative!AT9</f>
        <v>3162</v>
      </c>
      <c r="AV9" s="25"/>
      <c r="AW9" s="25">
        <f>Cumulative!AW9</f>
        <v>2953</v>
      </c>
      <c r="AX9" s="25">
        <f>Cumulative!AX9-Cumulative!AW9</f>
        <v>2954</v>
      </c>
      <c r="AY9" s="187">
        <f>Cumulative!AY9-Cumulative!AX9</f>
        <v>2916</v>
      </c>
      <c r="AZ9" s="295"/>
      <c r="BA9" s="25"/>
      <c r="BB9" s="25">
        <f>Cumulative!BB9</f>
        <v>3246</v>
      </c>
      <c r="BC9" s="25">
        <f>Cumulative!BC9-Cumulative!BB9</f>
        <v>2866</v>
      </c>
      <c r="BD9" s="25">
        <f>Cumulative!BD9-Cumulative!BC9</f>
        <v>3294</v>
      </c>
      <c r="BE9" s="25">
        <f>Cumulative!BE9-Cumulative!BD9</f>
        <v>2644</v>
      </c>
      <c r="BF9" s="25"/>
      <c r="BG9" s="25">
        <f>Cumulative!BG9</f>
        <v>3364</v>
      </c>
      <c r="BH9" s="25">
        <f>Cumulative!BH9-Cumulative!BG9</f>
        <v>3019</v>
      </c>
      <c r="BI9" s="25">
        <f>Cumulative!BI9-Cumulative!BH9</f>
        <v>3190</v>
      </c>
      <c r="BJ9" s="25">
        <f>Cumulative!BJ9-Cumulative!BI9</f>
        <v>2933</v>
      </c>
      <c r="BK9" s="25"/>
      <c r="BL9" s="25">
        <f>Cumulative!BL9</f>
        <v>3098</v>
      </c>
      <c r="BM9" s="25">
        <f>Cumulative!BM9-Cumulative!BL9</f>
        <v>3358</v>
      </c>
      <c r="BN9" s="187">
        <f>Cumulative!BN9-Cumulative!BM9</f>
        <v>3251</v>
      </c>
      <c r="BO9" s="187">
        <f>Cumulative!BO9-Cumulative!BN9</f>
        <v>3380</v>
      </c>
      <c r="BP9" s="25"/>
      <c r="BQ9" s="25">
        <f>Cumulative!BQ9</f>
        <v>3292</v>
      </c>
      <c r="BR9" s="25">
        <f>Cumulative!BR9-Cumulative!BQ9</f>
        <v>3597</v>
      </c>
      <c r="BS9" s="25">
        <f>Cumulative!BS9-Cumulative!BR9</f>
        <v>3892</v>
      </c>
      <c r="BT9" s="25">
        <f>Cumulative!BT9-Cumulative!BS9</f>
        <v>4081</v>
      </c>
    </row>
    <row r="10" spans="2:72" x14ac:dyDescent="0.2">
      <c r="B10" s="3" t="s">
        <v>49</v>
      </c>
      <c r="C10" s="3" t="s">
        <v>2</v>
      </c>
      <c r="D10" s="2">
        <f>SUM(D7:D8)</f>
        <v>7619</v>
      </c>
      <c r="E10" s="2">
        <f>SUM(E7:E8)</f>
        <v>7660</v>
      </c>
      <c r="F10" s="2">
        <f>SUM(F7:F8)</f>
        <v>9000</v>
      </c>
      <c r="G10" s="2">
        <f>SUM(G7:G8)</f>
        <v>6393</v>
      </c>
      <c r="H10" s="2"/>
      <c r="I10" s="2">
        <f>SUM(I7:I8)</f>
        <v>7124</v>
      </c>
      <c r="J10" s="2">
        <f>SUM(J7:J8)</f>
        <v>7279</v>
      </c>
      <c r="K10" s="2">
        <f>SUM(K7:K8)</f>
        <v>6450</v>
      </c>
      <c r="L10" s="2">
        <f>SUM(L7:L8)</f>
        <v>5042</v>
      </c>
      <c r="M10" s="2"/>
      <c r="N10" s="2">
        <f>SUM(N7:N8)</f>
        <v>6933</v>
      </c>
      <c r="O10" s="2">
        <f>SUM(O7:O8)</f>
        <v>7178</v>
      </c>
      <c r="P10" s="2">
        <f>SUM(P7:P8)</f>
        <v>6931</v>
      </c>
      <c r="Q10" s="2">
        <f>SUM(Q7:Q8)</f>
        <v>10905</v>
      </c>
      <c r="R10" s="2"/>
      <c r="S10" s="2">
        <f>SUM(S7:S8)</f>
        <v>15229</v>
      </c>
      <c r="T10" s="2">
        <f>SUM(T7:T8)</f>
        <v>11143</v>
      </c>
      <c r="U10" s="2">
        <f>SUM(U7:U8)</f>
        <v>13909</v>
      </c>
      <c r="V10" s="2">
        <f>SUM(V7:V8)</f>
        <v>14356</v>
      </c>
      <c r="W10" s="2"/>
      <c r="X10" s="2">
        <f>SUM(X7:X8)</f>
        <v>14412</v>
      </c>
      <c r="Y10" s="2">
        <f>SUM(Y7:Y8)</f>
        <v>11182</v>
      </c>
      <c r="Z10" s="2">
        <f>SUM(Z7:Z8)</f>
        <v>9841</v>
      </c>
      <c r="AA10" s="2">
        <f>SUM(AA7:AA8)</f>
        <v>9046</v>
      </c>
      <c r="AB10" s="2"/>
      <c r="AC10" s="2">
        <f>SUM(AC7:AC8)</f>
        <v>11266</v>
      </c>
      <c r="AD10" s="2">
        <f>SUM(AD7:AD8)</f>
        <v>10690</v>
      </c>
      <c r="AE10" s="2">
        <f>SUM(AE7:AE8)</f>
        <v>9559</v>
      </c>
      <c r="AF10" s="2">
        <f>SUM(AF7:AF8)</f>
        <v>10918</v>
      </c>
      <c r="AG10" s="2"/>
      <c r="AH10" s="2">
        <f>SUM(AH7:AH8)</f>
        <v>11259</v>
      </c>
      <c r="AI10" s="2">
        <f>SUM(AI7:AI8)</f>
        <v>11679</v>
      </c>
      <c r="AJ10" s="2">
        <f>SUM(AJ7:AJ8)</f>
        <v>13817</v>
      </c>
      <c r="AK10" s="2">
        <f>SUM(AK7:AK8)</f>
        <v>16863</v>
      </c>
      <c r="AL10" s="2"/>
      <c r="AM10" s="2">
        <f>SUM(AM7:AM8)</f>
        <v>14116</v>
      </c>
      <c r="AN10" s="2">
        <f>SUM(AN7:AN8)</f>
        <v>15976</v>
      </c>
      <c r="AO10" s="2">
        <f>SUM(AO7:AO8)</f>
        <v>13300</v>
      </c>
      <c r="AP10" s="150">
        <f>SUM(AP7:AP8)</f>
        <v>11659</v>
      </c>
      <c r="AQ10" s="2"/>
      <c r="AR10" s="2">
        <f>SUM(AR7:AR8)</f>
        <v>10505</v>
      </c>
      <c r="AS10" s="2">
        <f>SUM(AS7:AS8)</f>
        <v>13991</v>
      </c>
      <c r="AT10" s="2">
        <f>SUM(AT7:AT8)</f>
        <v>14402</v>
      </c>
      <c r="AU10" s="2">
        <f>SUM(AU7:AU8)</f>
        <v>15037</v>
      </c>
      <c r="AV10" s="2"/>
      <c r="AW10" s="2">
        <f>SUM(AW7:AW8)</f>
        <v>21078</v>
      </c>
      <c r="AX10" s="2">
        <f>SUM(AX7:AX8)</f>
        <v>32439</v>
      </c>
      <c r="AY10" s="150">
        <f>SUM(AY7:AY8)</f>
        <v>33928</v>
      </c>
      <c r="AZ10" s="296"/>
      <c r="BA10" s="2"/>
      <c r="BB10" s="2">
        <f>SUM(BB7:BB8)</f>
        <v>67731</v>
      </c>
      <c r="BC10" s="2">
        <f>SUM(BC7:BC8)</f>
        <v>30479</v>
      </c>
      <c r="BD10" s="2">
        <f>SUM(BD7:BD8)</f>
        <v>28544</v>
      </c>
      <c r="BE10" s="2">
        <f>SUM(BE7:BE8)</f>
        <v>38966</v>
      </c>
      <c r="BF10" s="2"/>
      <c r="BG10" s="2">
        <f>SUM(BG7:BG8)</f>
        <v>30540</v>
      </c>
      <c r="BH10" s="2">
        <f>SUM(BH7:BH8)</f>
        <v>13772</v>
      </c>
      <c r="BI10" s="2">
        <f>SUM(BI7:BI8)</f>
        <v>20145</v>
      </c>
      <c r="BJ10" s="2">
        <f>SUM(BJ7:BJ8)</f>
        <v>24466</v>
      </c>
      <c r="BK10" s="2"/>
      <c r="BL10" s="2">
        <f>SUM(BL7:BL8)</f>
        <v>25067</v>
      </c>
      <c r="BM10" s="2">
        <f>SUM(BM7:BM8)</f>
        <v>23162</v>
      </c>
      <c r="BN10" s="150">
        <f>SUM(BN7:BN8)</f>
        <v>23024</v>
      </c>
      <c r="BO10" s="150">
        <f>SUM(BO7:BO8)</f>
        <v>28081</v>
      </c>
      <c r="BP10" s="2"/>
      <c r="BQ10" s="2">
        <f>SUM(BQ7:BQ8)</f>
        <v>36317</v>
      </c>
      <c r="BR10" s="2">
        <f>SUM(BR7:BR8)</f>
        <v>30491</v>
      </c>
      <c r="BS10" s="2">
        <f>SUM(BS7:BS8)</f>
        <v>25059</v>
      </c>
      <c r="BT10" s="2">
        <f>SUM(BT7:BT8)</f>
        <v>26315</v>
      </c>
    </row>
    <row r="11" spans="2:72" x14ac:dyDescent="0.2">
      <c r="B11" s="52" t="s">
        <v>47</v>
      </c>
      <c r="C11" s="52" t="s">
        <v>3</v>
      </c>
      <c r="D11" s="21">
        <f>Cumulative!D11</f>
        <v>-1684</v>
      </c>
      <c r="E11" s="19">
        <f>Cumulative!E11-Cumulative!D11</f>
        <v>-1099</v>
      </c>
      <c r="F11" s="19">
        <f>Cumulative!F11-Cumulative!E11</f>
        <v>-2505</v>
      </c>
      <c r="G11" s="19">
        <f>Cumulative!G11-Cumulative!F11</f>
        <v>-1463</v>
      </c>
      <c r="H11" s="20"/>
      <c r="I11" s="21">
        <f>Cumulative!I11</f>
        <v>-1776</v>
      </c>
      <c r="J11" s="19">
        <f>Cumulative!J11-Cumulative!I11</f>
        <v>-1849</v>
      </c>
      <c r="K11" s="19">
        <f>Cumulative!K11-Cumulative!J11</f>
        <v>-2052</v>
      </c>
      <c r="L11" s="19">
        <f>Cumulative!L11-Cumulative!K11</f>
        <v>-1901</v>
      </c>
      <c r="M11" s="19"/>
      <c r="N11" s="21">
        <f>Cumulative!N11</f>
        <v>-1872</v>
      </c>
      <c r="O11" s="19">
        <f>Cumulative!O11-Cumulative!N11</f>
        <v>-2355</v>
      </c>
      <c r="P11" s="19">
        <f>Cumulative!P11-Cumulative!O11</f>
        <v>-1825</v>
      </c>
      <c r="Q11" s="19">
        <f>Cumulative!Q11-Cumulative!P11</f>
        <v>-2781</v>
      </c>
      <c r="R11" s="19"/>
      <c r="S11" s="21">
        <f>Cumulative!S11</f>
        <v>-2675</v>
      </c>
      <c r="T11" s="21">
        <f>Cumulative!T11-Cumulative!S11</f>
        <v>-2611</v>
      </c>
      <c r="U11" s="21">
        <v>-2493</v>
      </c>
      <c r="V11" s="21">
        <f>Cumulative!V11-Cumulative!U11</f>
        <v>-2624</v>
      </c>
      <c r="W11" s="21"/>
      <c r="X11" s="21">
        <f>Cumulative!X11</f>
        <v>-3261</v>
      </c>
      <c r="Y11" s="21">
        <f>Cumulative!Y11-Cumulative!X11</f>
        <v>-2815</v>
      </c>
      <c r="Z11" s="21">
        <v>-3368</v>
      </c>
      <c r="AA11" s="21">
        <f>Cumulative!AA11-Cumulative!Z11</f>
        <v>-2499</v>
      </c>
      <c r="AB11" s="21"/>
      <c r="AC11" s="21">
        <f>Cumulative!AC11</f>
        <v>-3510</v>
      </c>
      <c r="AD11" s="21">
        <f>Cumulative!AD11-Cumulative!AC11</f>
        <v>-3495</v>
      </c>
      <c r="AE11" s="21">
        <f>Cumulative!AE11-Cumulative!AD11</f>
        <v>-3305</v>
      </c>
      <c r="AF11" s="21">
        <f>Cumulative!AF11-Cumulative!AE11</f>
        <v>-3418</v>
      </c>
      <c r="AG11" s="21"/>
      <c r="AH11" s="21">
        <f>Cumulative!AH11</f>
        <v>-3509</v>
      </c>
      <c r="AI11" s="21">
        <f>Cumulative!AI11-Cumulative!AH11</f>
        <v>-4124</v>
      </c>
      <c r="AJ11" s="21">
        <f>Cumulative!AJ11-Cumulative!AI11</f>
        <v>-4436</v>
      </c>
      <c r="AK11" s="21">
        <f>Cumulative!AK11-Cumulative!AJ11</f>
        <v>-5646</v>
      </c>
      <c r="AL11" s="21"/>
      <c r="AM11" s="21">
        <f>Cumulative!AM11</f>
        <v>-5021</v>
      </c>
      <c r="AN11" s="21">
        <v>-4698</v>
      </c>
      <c r="AO11" s="21">
        <f>Cumulative!AO11-Cumulative!AN11</f>
        <v>-5328</v>
      </c>
      <c r="AP11" s="132">
        <f>Cumulative!AP11-Cumulative!AO11</f>
        <v>-6469</v>
      </c>
      <c r="AQ11" s="21"/>
      <c r="AR11" s="21">
        <f>Cumulative!AR11</f>
        <v>-4428</v>
      </c>
      <c r="AS11" s="21">
        <f>Cumulative!AS11-Cumulative!AR11</f>
        <v>-5945</v>
      </c>
      <c r="AT11" s="21">
        <f>Cumulative!AT11-Cumulative!AS11</f>
        <v>-6477</v>
      </c>
      <c r="AU11" s="21">
        <f>Cumulative!AU11-Cumulative!AT11</f>
        <v>-4792</v>
      </c>
      <c r="AV11" s="21"/>
      <c r="AW11" s="21">
        <f>Cumulative!AW11</f>
        <v>-5363</v>
      </c>
      <c r="AX11" s="21">
        <f>Cumulative!AX11-Cumulative!AW11</f>
        <v>-8527</v>
      </c>
      <c r="AY11" s="132">
        <f>Cumulative!AY11-Cumulative!AX11</f>
        <v>-6337</v>
      </c>
      <c r="AZ11" s="294"/>
      <c r="BA11" s="21"/>
      <c r="BB11" s="21">
        <f>Cumulative!BB11</f>
        <v>-10025</v>
      </c>
      <c r="BC11" s="21">
        <f>Cumulative!BC11-Cumulative!BB11</f>
        <v>-5385</v>
      </c>
      <c r="BD11" s="21">
        <f>Cumulative!BD11-Cumulative!BC11</f>
        <v>-3633</v>
      </c>
      <c r="BE11" s="21">
        <f>Cumulative!BE11-Cumulative!BD11</f>
        <v>-4259</v>
      </c>
      <c r="BF11" s="21"/>
      <c r="BG11" s="21">
        <f>Cumulative!BG11</f>
        <v>-3535</v>
      </c>
      <c r="BH11" s="21">
        <f>Cumulative!BH11-Cumulative!BG11</f>
        <v>-4210</v>
      </c>
      <c r="BI11" s="132">
        <f>Cumulative!BI11-Cumulative!BH11</f>
        <v>-4726</v>
      </c>
      <c r="BJ11" s="21">
        <f>Cumulative!BJ11-Cumulative!BI11</f>
        <v>-4388</v>
      </c>
      <c r="BK11" s="21"/>
      <c r="BL11" s="21">
        <f>Cumulative!BL11</f>
        <v>-5315</v>
      </c>
      <c r="BM11" s="21">
        <f>Cumulative!BM11-Cumulative!BL11</f>
        <v>-5769</v>
      </c>
      <c r="BN11" s="132">
        <f>Cumulative!BN11-Cumulative!BM11</f>
        <v>-5917</v>
      </c>
      <c r="BO11" s="132">
        <f>Cumulative!BO11-Cumulative!BN11</f>
        <v>-5727</v>
      </c>
      <c r="BP11" s="21"/>
      <c r="BQ11" s="21">
        <f>Cumulative!BQ11</f>
        <v>-6098</v>
      </c>
      <c r="BR11" s="21">
        <f>Cumulative!BR11-Cumulative!BQ11</f>
        <v>-5338</v>
      </c>
      <c r="BS11" s="21">
        <f>Cumulative!BS11-Cumulative!BR11</f>
        <v>-5335</v>
      </c>
      <c r="BT11" s="21">
        <f>Cumulative!BT11-Cumulative!BS11</f>
        <v>-5017</v>
      </c>
    </row>
    <row r="12" spans="2:72" x14ac:dyDescent="0.2">
      <c r="B12" s="52" t="s">
        <v>48</v>
      </c>
      <c r="C12" s="52" t="s">
        <v>4</v>
      </c>
      <c r="D12" s="21">
        <f>Cumulative!D12</f>
        <v>-1331</v>
      </c>
      <c r="E12" s="19">
        <f>Cumulative!E12-Cumulative!D12</f>
        <v>-1718</v>
      </c>
      <c r="F12" s="19">
        <f>Cumulative!F12-Cumulative!E12</f>
        <v>-1398</v>
      </c>
      <c r="G12" s="19">
        <f>Cumulative!G12-Cumulative!F12</f>
        <v>-1029</v>
      </c>
      <c r="H12" s="20"/>
      <c r="I12" s="21">
        <f>Cumulative!I12</f>
        <v>-1492</v>
      </c>
      <c r="J12" s="19">
        <f>Cumulative!J12-Cumulative!I12</f>
        <v>-1345</v>
      </c>
      <c r="K12" s="19">
        <f>Cumulative!K12-Cumulative!J12</f>
        <v>-1440</v>
      </c>
      <c r="L12" s="19">
        <f>Cumulative!L12-Cumulative!K12</f>
        <v>-994</v>
      </c>
      <c r="M12" s="19"/>
      <c r="N12" s="21">
        <f>Cumulative!N12</f>
        <v>-1467</v>
      </c>
      <c r="O12" s="19">
        <f>Cumulative!O12-Cumulative!N12</f>
        <v>-1304</v>
      </c>
      <c r="P12" s="19">
        <f>Cumulative!P12-Cumulative!O12</f>
        <v>-1777</v>
      </c>
      <c r="Q12" s="19">
        <f>Cumulative!Q12-Cumulative!P12</f>
        <v>-1898</v>
      </c>
      <c r="R12" s="19"/>
      <c r="S12" s="21">
        <f>Cumulative!S12</f>
        <v>-2153</v>
      </c>
      <c r="T12" s="21">
        <f>Cumulative!T12-Cumulative!S12</f>
        <v>-1994</v>
      </c>
      <c r="U12" s="21">
        <v>-1510</v>
      </c>
      <c r="V12" s="21">
        <f>Cumulative!V12-Cumulative!U12</f>
        <v>-1692</v>
      </c>
      <c r="W12" s="21"/>
      <c r="X12" s="21">
        <f>Cumulative!X12</f>
        <v>-1952</v>
      </c>
      <c r="Y12" s="21">
        <f>Cumulative!Y12-Cumulative!X12</f>
        <v>-1809</v>
      </c>
      <c r="Z12" s="21">
        <v>-2428</v>
      </c>
      <c r="AA12" s="21">
        <f>Cumulative!AA12-Cumulative!Z12</f>
        <v>-2050</v>
      </c>
      <c r="AB12" s="21"/>
      <c r="AC12" s="21">
        <f>Cumulative!AC12</f>
        <v>-1922</v>
      </c>
      <c r="AD12" s="21">
        <f>Cumulative!AD12-Cumulative!AC12</f>
        <v>-1681</v>
      </c>
      <c r="AE12" s="21">
        <f>Cumulative!AE12-Cumulative!AD12</f>
        <v>-1490</v>
      </c>
      <c r="AF12" s="21">
        <f>Cumulative!AF12-Cumulative!AE12</f>
        <v>-2069</v>
      </c>
      <c r="AG12" s="21"/>
      <c r="AH12" s="21">
        <f>Cumulative!AH12</f>
        <v>-1850</v>
      </c>
      <c r="AI12" s="21">
        <f>Cumulative!AI12-Cumulative!AH12</f>
        <v>-2283</v>
      </c>
      <c r="AJ12" s="21">
        <f>Cumulative!AJ12-Cumulative!AI12</f>
        <v>-1850</v>
      </c>
      <c r="AK12" s="21">
        <f>Cumulative!AK12-Cumulative!AJ12</f>
        <v>-2132</v>
      </c>
      <c r="AL12" s="21"/>
      <c r="AM12" s="21">
        <f>Cumulative!AM12</f>
        <v>-1979</v>
      </c>
      <c r="AN12" s="21">
        <v>-2538</v>
      </c>
      <c r="AO12" s="21">
        <f>Cumulative!AO12-Cumulative!AN12</f>
        <v>-2003</v>
      </c>
      <c r="AP12" s="132">
        <f>Cumulative!AP12-Cumulative!AO12</f>
        <v>-2040</v>
      </c>
      <c r="AQ12" s="21"/>
      <c r="AR12" s="21">
        <f>Cumulative!AR12</f>
        <v>-2183</v>
      </c>
      <c r="AS12" s="21">
        <f>Cumulative!AS12-Cumulative!AR12</f>
        <v>-2482</v>
      </c>
      <c r="AT12" s="21">
        <f>Cumulative!AT12-Cumulative!AS12</f>
        <v>-1838</v>
      </c>
      <c r="AU12" s="21">
        <f>Cumulative!AU12-Cumulative!AT12</f>
        <v>-2433</v>
      </c>
      <c r="AV12" s="21"/>
      <c r="AW12" s="21">
        <f>Cumulative!AW12</f>
        <v>-2876</v>
      </c>
      <c r="AX12" s="21">
        <f>Cumulative!AX12-Cumulative!AW12</f>
        <v>-2514</v>
      </c>
      <c r="AY12" s="132">
        <f>Cumulative!AY12-Cumulative!AX12</f>
        <v>-1682</v>
      </c>
      <c r="AZ12" s="294"/>
      <c r="BA12" s="21"/>
      <c r="BB12" s="21">
        <f>Cumulative!BB12</f>
        <v>-4846</v>
      </c>
      <c r="BC12" s="21">
        <f>Cumulative!BC12-Cumulative!BB12</f>
        <v>-2417</v>
      </c>
      <c r="BD12" s="21">
        <f>Cumulative!BD12-Cumulative!BC12</f>
        <v>-2116</v>
      </c>
      <c r="BE12" s="21">
        <f>Cumulative!BE12-Cumulative!BD12</f>
        <v>-1893</v>
      </c>
      <c r="BF12" s="21"/>
      <c r="BG12" s="21">
        <f>Cumulative!BG12</f>
        <v>-4476</v>
      </c>
      <c r="BH12" s="21">
        <f>Cumulative!BH12-Cumulative!BG12</f>
        <v>-2104</v>
      </c>
      <c r="BI12" s="21">
        <f>Cumulative!BI12-Cumulative!BH12</f>
        <v>-3206</v>
      </c>
      <c r="BJ12" s="21">
        <f>Cumulative!BJ12-Cumulative!BI12</f>
        <v>-7231</v>
      </c>
      <c r="BK12" s="21"/>
      <c r="BL12" s="21">
        <f>Cumulative!BL12</f>
        <v>-9378</v>
      </c>
      <c r="BM12" s="21">
        <f>Cumulative!BM12-Cumulative!BL12</f>
        <v>-2864</v>
      </c>
      <c r="BN12" s="132">
        <f>Cumulative!BN12-Cumulative!BM12</f>
        <v>-7379</v>
      </c>
      <c r="BO12" s="132">
        <f>Cumulative!BO12-Cumulative!BN12</f>
        <v>-10154</v>
      </c>
      <c r="BP12" s="21"/>
      <c r="BQ12" s="21">
        <f>Cumulative!BQ12</f>
        <v>-8316</v>
      </c>
      <c r="BR12" s="21">
        <f>Cumulative!BR12-Cumulative!BQ12</f>
        <v>-1679</v>
      </c>
      <c r="BS12" s="21">
        <f>Cumulative!BS12-Cumulative!BR12</f>
        <v>-4269</v>
      </c>
      <c r="BT12" s="21">
        <f>Cumulative!BT12-Cumulative!BS12</f>
        <v>-3600</v>
      </c>
    </row>
    <row r="13" spans="2:72" x14ac:dyDescent="0.2">
      <c r="B13" s="282" t="s">
        <v>354</v>
      </c>
      <c r="C13" s="282" t="s">
        <v>353</v>
      </c>
      <c r="D13" s="21"/>
      <c r="E13" s="19"/>
      <c r="F13" s="19"/>
      <c r="G13" s="19"/>
      <c r="H13" s="20"/>
      <c r="I13" s="21"/>
      <c r="J13" s="19"/>
      <c r="K13" s="19"/>
      <c r="L13" s="19"/>
      <c r="M13" s="19"/>
      <c r="N13" s="21"/>
      <c r="O13" s="19"/>
      <c r="P13" s="19"/>
      <c r="Q13" s="19"/>
      <c r="R13" s="19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132"/>
      <c r="AQ13" s="21"/>
      <c r="AR13" s="21"/>
      <c r="AS13" s="21"/>
      <c r="AT13" s="21"/>
      <c r="AU13" s="21"/>
      <c r="AV13" s="21"/>
      <c r="AW13" s="21"/>
      <c r="AX13" s="21"/>
      <c r="AY13" s="132"/>
      <c r="AZ13" s="294"/>
      <c r="BA13" s="21"/>
      <c r="BB13" s="21"/>
      <c r="BC13" s="21"/>
      <c r="BD13" s="21"/>
      <c r="BE13" s="21"/>
      <c r="BF13" s="21"/>
      <c r="BG13" s="21">
        <f>Cumulative!BG13</f>
        <v>-23</v>
      </c>
      <c r="BH13" s="21">
        <f>Cumulative!BH13-Cumulative!BG13</f>
        <v>-30</v>
      </c>
      <c r="BI13" s="21">
        <f>Cumulative!BI13-Cumulative!BH13</f>
        <v>-563</v>
      </c>
      <c r="BJ13" s="21">
        <f>Cumulative!BJ13-Cumulative!BI13</f>
        <v>-3555</v>
      </c>
      <c r="BK13" s="21"/>
      <c r="BL13" s="21">
        <f>Cumulative!BL13</f>
        <v>-3806</v>
      </c>
      <c r="BM13" s="21">
        <f>Cumulative!BM13-Cumulative!BL13</f>
        <v>-3332</v>
      </c>
      <c r="BN13" s="132">
        <f>Cumulative!BN13-Cumulative!BM13</f>
        <v>-3557</v>
      </c>
      <c r="BO13" s="132">
        <f>Cumulative!BO13-Cumulative!BN13</f>
        <v>-4171</v>
      </c>
      <c r="BP13" s="21"/>
      <c r="BQ13" s="21">
        <f>Cumulative!BQ13</f>
        <v>-1694.066</v>
      </c>
      <c r="BR13" s="21">
        <f>Cumulative!BR13-Cumulative!BQ13</f>
        <v>350.79999999999995</v>
      </c>
      <c r="BS13" s="21">
        <f>Cumulative!BS13-Cumulative!BR13</f>
        <v>-2</v>
      </c>
      <c r="BT13" s="21">
        <f>Cumulative!BT13-Cumulative!BS13</f>
        <v>2.2660000000000764</v>
      </c>
    </row>
    <row r="14" spans="2:72" x14ac:dyDescent="0.2">
      <c r="B14" s="52" t="s">
        <v>375</v>
      </c>
      <c r="C14" s="52" t="s">
        <v>376</v>
      </c>
      <c r="D14" s="21"/>
      <c r="E14" s="19"/>
      <c r="F14" s="19"/>
      <c r="G14" s="19"/>
      <c r="H14" s="20"/>
      <c r="I14" s="21"/>
      <c r="J14" s="19"/>
      <c r="K14" s="19"/>
      <c r="L14" s="19"/>
      <c r="M14" s="19"/>
      <c r="N14" s="21"/>
      <c r="O14" s="19"/>
      <c r="P14" s="19"/>
      <c r="Q14" s="19"/>
      <c r="R14" s="19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132"/>
      <c r="AQ14" s="21"/>
      <c r="AR14" s="21"/>
      <c r="AS14" s="21"/>
      <c r="AT14" s="21"/>
      <c r="AU14" s="21"/>
      <c r="AV14" s="21"/>
      <c r="AW14" s="21"/>
      <c r="AX14" s="21"/>
      <c r="AY14" s="132"/>
      <c r="AZ14" s="294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132"/>
      <c r="BO14" s="132"/>
      <c r="BP14" s="21"/>
      <c r="BQ14" s="21"/>
      <c r="BR14" s="21"/>
      <c r="BS14" s="21"/>
      <c r="BT14" s="21">
        <f>Cumulative!BT14-Cumulative!BS14</f>
        <v>-17500</v>
      </c>
    </row>
    <row r="15" spans="2:72" ht="24" x14ac:dyDescent="0.2">
      <c r="B15" s="52" t="s">
        <v>163</v>
      </c>
      <c r="C15" s="52" t="s">
        <v>162</v>
      </c>
      <c r="D15" s="21"/>
      <c r="E15" s="19"/>
      <c r="F15" s="19"/>
      <c r="G15" s="19"/>
      <c r="H15" s="20"/>
      <c r="I15" s="21"/>
      <c r="J15" s="19"/>
      <c r="K15" s="19"/>
      <c r="L15" s="19">
        <f>Cumulative!L15-Cumulative!K15</f>
        <v>-5</v>
      </c>
      <c r="M15" s="19"/>
      <c r="N15" s="21"/>
      <c r="O15" s="19"/>
      <c r="P15" s="19"/>
      <c r="Q15" s="19"/>
      <c r="R15" s="19"/>
      <c r="S15" s="21"/>
      <c r="T15" s="21"/>
      <c r="U15" s="21"/>
      <c r="V15" s="21">
        <f>Cumulative!V15-Cumulative!U15</f>
        <v>-1117</v>
      </c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132"/>
      <c r="AQ15" s="21"/>
      <c r="AR15" s="21"/>
      <c r="AS15" s="21"/>
      <c r="AT15" s="21"/>
      <c r="AU15" s="21"/>
      <c r="AV15" s="21"/>
      <c r="AW15" s="21"/>
      <c r="AX15" s="21"/>
      <c r="AY15" s="132"/>
      <c r="AZ15" s="294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132"/>
      <c r="BO15" s="132"/>
      <c r="BP15" s="21"/>
      <c r="BQ15" s="21"/>
      <c r="BR15" s="21"/>
      <c r="BS15" s="21"/>
      <c r="BT15" s="21"/>
    </row>
    <row r="16" spans="2:72" x14ac:dyDescent="0.2">
      <c r="B16" s="52" t="s">
        <v>306</v>
      </c>
      <c r="C16" s="52" t="s">
        <v>305</v>
      </c>
      <c r="D16" s="21"/>
      <c r="E16" s="19"/>
      <c r="F16" s="19"/>
      <c r="G16" s="19"/>
      <c r="H16" s="20"/>
      <c r="I16" s="21"/>
      <c r="J16" s="19"/>
      <c r="K16" s="19"/>
      <c r="L16" s="19"/>
      <c r="M16" s="19"/>
      <c r="N16" s="21"/>
      <c r="O16" s="19"/>
      <c r="P16" s="19"/>
      <c r="Q16" s="19"/>
      <c r="R16" s="19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132"/>
      <c r="AQ16" s="21"/>
      <c r="AR16" s="21"/>
      <c r="AS16" s="21">
        <f>Cumulative!AS16-Cumulative!AR16</f>
        <v>891</v>
      </c>
      <c r="AT16" s="21">
        <f>Cumulative!AT16-Cumulative!AS16</f>
        <v>0</v>
      </c>
      <c r="AU16" s="21">
        <f>Cumulative!AU16-Cumulative!AT16</f>
        <v>0</v>
      </c>
      <c r="AV16" s="21"/>
      <c r="AW16" s="21"/>
      <c r="AX16" s="21">
        <f>Cumulative!AX16-Cumulative!AW16</f>
        <v>0</v>
      </c>
      <c r="AY16" s="132">
        <f>Cumulative!AY16-Cumulative!AX16</f>
        <v>0</v>
      </c>
      <c r="AZ16" s="294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132"/>
      <c r="BO16" s="132"/>
      <c r="BP16" s="21"/>
      <c r="BQ16" s="21"/>
      <c r="BR16" s="21"/>
      <c r="BS16" s="21"/>
      <c r="BT16" s="21"/>
    </row>
    <row r="17" spans="2:72" ht="28.5" customHeight="1" x14ac:dyDescent="0.2">
      <c r="B17" s="52" t="s">
        <v>87</v>
      </c>
      <c r="C17" s="52" t="s">
        <v>88</v>
      </c>
      <c r="D17" s="21">
        <f>Cumulative!D17</f>
        <v>-1196</v>
      </c>
      <c r="E17" s="19">
        <f>Cumulative!E17-Cumulative!D17</f>
        <v>1160</v>
      </c>
      <c r="F17" s="20">
        <f>Cumulative!F17-Cumulative!E17</f>
        <v>188</v>
      </c>
      <c r="G17" s="20">
        <f>Cumulative!G17-Cumulative!F17</f>
        <v>-177</v>
      </c>
      <c r="H17" s="20"/>
      <c r="I17" s="21">
        <f>Cumulative!I17</f>
        <v>449</v>
      </c>
      <c r="J17" s="19">
        <f>Cumulative!J17-Cumulative!I17</f>
        <v>1347</v>
      </c>
      <c r="K17" s="19">
        <f>Cumulative!K17-Cumulative!J17</f>
        <v>-908</v>
      </c>
      <c r="L17" s="19">
        <f>Cumulative!L17-Cumulative!K17</f>
        <v>-153</v>
      </c>
      <c r="M17" s="19"/>
      <c r="N17" s="21">
        <f>Cumulative!N17</f>
        <v>1211</v>
      </c>
      <c r="O17" s="19">
        <f>Cumulative!O17-Cumulative!N17</f>
        <v>-2386</v>
      </c>
      <c r="P17" s="19">
        <f>Cumulative!P17-Cumulative!O17</f>
        <v>1749</v>
      </c>
      <c r="Q17" s="19">
        <f>Cumulative!Q17-Cumulative!P17</f>
        <v>3559</v>
      </c>
      <c r="R17" s="19"/>
      <c r="S17" s="21">
        <f>Cumulative!S17</f>
        <v>542</v>
      </c>
      <c r="T17" s="21">
        <f>Cumulative!T17-Cumulative!S17</f>
        <v>-1598</v>
      </c>
      <c r="U17" s="21">
        <v>2172</v>
      </c>
      <c r="V17" s="21">
        <f>Cumulative!V17-Cumulative!U17</f>
        <v>1154</v>
      </c>
      <c r="W17" s="21"/>
      <c r="X17" s="21">
        <f>Cumulative!X17</f>
        <v>-1736</v>
      </c>
      <c r="Y17" s="21">
        <f>Cumulative!Y17-Cumulative!X17</f>
        <v>-908</v>
      </c>
      <c r="Z17" s="21">
        <v>-382</v>
      </c>
      <c r="AA17" s="21">
        <f>Cumulative!AA17-Cumulative!Z17</f>
        <v>-375</v>
      </c>
      <c r="AB17" s="21"/>
      <c r="AC17" s="21">
        <f>Cumulative!AC17</f>
        <v>-754</v>
      </c>
      <c r="AD17" s="21">
        <f>Cumulative!AD17-Cumulative!AC17</f>
        <v>-111</v>
      </c>
      <c r="AE17" s="21">
        <f>Cumulative!AE17-Cumulative!AD17</f>
        <v>-432</v>
      </c>
      <c r="AF17" s="21">
        <f>Cumulative!AF17-Cumulative!AE17</f>
        <v>931</v>
      </c>
      <c r="AG17" s="21"/>
      <c r="AH17" s="21">
        <f>Cumulative!AH17</f>
        <v>-432</v>
      </c>
      <c r="AI17" s="21">
        <f>Cumulative!AI17-Cumulative!AH17</f>
        <v>-728</v>
      </c>
      <c r="AJ17" s="21">
        <f>Cumulative!AJ17-Cumulative!AI17</f>
        <v>1034</v>
      </c>
      <c r="AK17" s="21">
        <f>Cumulative!AK17-Cumulative!AJ17</f>
        <v>-223</v>
      </c>
      <c r="AL17" s="21"/>
      <c r="AM17" s="21">
        <f>Cumulative!AM17</f>
        <v>-435</v>
      </c>
      <c r="AN17" s="21">
        <f>Cumulative!AN17-Cumulative!AM17</f>
        <v>-399</v>
      </c>
      <c r="AO17" s="21">
        <f>Cumulative!AO17-Cumulative!AN17</f>
        <v>90</v>
      </c>
      <c r="AP17" s="132">
        <f>Cumulative!AP17-Cumulative!AO17</f>
        <v>-830</v>
      </c>
      <c r="AQ17" s="21"/>
      <c r="AR17" s="21">
        <f>Cumulative!AR17</f>
        <v>1816</v>
      </c>
      <c r="AS17" s="21">
        <f>Cumulative!AS17-Cumulative!AR17</f>
        <v>-1733</v>
      </c>
      <c r="AT17" s="21">
        <f>Cumulative!AT17-Cumulative!AS17</f>
        <v>2940</v>
      </c>
      <c r="AU17" s="21">
        <f>Cumulative!AU17-Cumulative!AT17</f>
        <v>-1242</v>
      </c>
      <c r="AV17" s="21"/>
      <c r="AW17" s="21">
        <f>Cumulative!AW17</f>
        <v>-119</v>
      </c>
      <c r="AX17" s="21">
        <f>Cumulative!AX17-Cumulative!AW17</f>
        <v>-674</v>
      </c>
      <c r="AY17" s="132">
        <f>Cumulative!AY17-Cumulative!AX17</f>
        <v>159</v>
      </c>
      <c r="AZ17" s="294"/>
      <c r="BA17" s="21"/>
      <c r="BB17" s="21">
        <f>Cumulative!BB17</f>
        <v>-2874</v>
      </c>
      <c r="BC17" s="21">
        <f>Cumulative!BC17-Cumulative!BB17</f>
        <v>-8828</v>
      </c>
      <c r="BD17" s="21">
        <f>Cumulative!BD17-Cumulative!BC17</f>
        <v>-714</v>
      </c>
      <c r="BE17" s="21">
        <f>Cumulative!BE17-Cumulative!BD17</f>
        <v>1532</v>
      </c>
      <c r="BF17" s="21"/>
      <c r="BG17" s="21">
        <f>Cumulative!BG17</f>
        <v>3017</v>
      </c>
      <c r="BH17" s="21">
        <f>Cumulative!BH17-Cumulative!BG17</f>
        <v>10838</v>
      </c>
      <c r="BI17" s="21">
        <f>Cumulative!BI17-Cumulative!BH17</f>
        <v>10627</v>
      </c>
      <c r="BJ17" s="21">
        <f>Cumulative!BJ17-Cumulative!BI17</f>
        <v>-6412</v>
      </c>
      <c r="BK17" s="21"/>
      <c r="BL17" s="21">
        <f>Cumulative!BL17</f>
        <v>1107</v>
      </c>
      <c r="BM17" s="21">
        <f>Cumulative!BM17-Cumulative!BL17</f>
        <v>-5896</v>
      </c>
      <c r="BN17" s="132">
        <f>Cumulative!BN17-Cumulative!BM17</f>
        <v>5251</v>
      </c>
      <c r="BO17" s="132">
        <f>Cumulative!BO17-Cumulative!BN17</f>
        <v>4818</v>
      </c>
      <c r="BP17" s="21"/>
      <c r="BQ17" s="21">
        <f>Cumulative!BQ17</f>
        <v>-9635</v>
      </c>
      <c r="BR17" s="21">
        <f>Cumulative!BR17-Cumulative!BQ17</f>
        <v>-10030</v>
      </c>
      <c r="BS17" s="21">
        <f>Cumulative!BS17-Cumulative!BR17</f>
        <v>7866</v>
      </c>
      <c r="BT17" s="21">
        <f>Cumulative!BT17-Cumulative!BS17</f>
        <v>-2825</v>
      </c>
    </row>
    <row r="18" spans="2:72" s="8" customFormat="1" outlineLevel="1" x14ac:dyDescent="0.2">
      <c r="B18" s="214" t="s">
        <v>52</v>
      </c>
      <c r="C18" s="214" t="s">
        <v>31</v>
      </c>
      <c r="D18" s="113">
        <f>Cumulative!D18</f>
        <v>309</v>
      </c>
      <c r="E18" s="23">
        <f>Cumulative!E18-Cumulative!D18</f>
        <v>2353</v>
      </c>
      <c r="F18" s="23">
        <f>Cumulative!F18-Cumulative!E18</f>
        <v>3595</v>
      </c>
      <c r="G18" s="23">
        <f>Cumulative!G18-Cumulative!F18</f>
        <v>854</v>
      </c>
      <c r="H18" s="24"/>
      <c r="I18" s="25">
        <f>Cumulative!I18</f>
        <v>1024</v>
      </c>
      <c r="J18" s="23">
        <f>Cumulative!J18-Cumulative!I18</f>
        <v>2075</v>
      </c>
      <c r="K18" s="23">
        <f>Cumulative!K18-Cumulative!J18</f>
        <v>108</v>
      </c>
      <c r="L18" s="23">
        <f>Cumulative!L18-Cumulative!K18</f>
        <v>521</v>
      </c>
      <c r="M18" s="23"/>
      <c r="N18" s="25">
        <f>Cumulative!N18</f>
        <v>1951</v>
      </c>
      <c r="O18" s="23">
        <f>Cumulative!O18-Cumulative!N18</f>
        <v>-90</v>
      </c>
      <c r="P18" s="23">
        <f>Cumulative!P18-Cumulative!O18</f>
        <v>4214</v>
      </c>
      <c r="Q18" s="23">
        <f>Cumulative!Q18-Cumulative!P18</f>
        <v>9155</v>
      </c>
      <c r="R18" s="23"/>
      <c r="S18" s="25">
        <f>Cumulative!S18</f>
        <v>5540</v>
      </c>
      <c r="T18" s="25">
        <f>Cumulative!T18-Cumulative!S18</f>
        <v>2301</v>
      </c>
      <c r="U18" s="25">
        <v>598</v>
      </c>
      <c r="V18" s="25">
        <f>Cumulative!V18-Cumulative!U18</f>
        <v>2463</v>
      </c>
      <c r="W18" s="25"/>
      <c r="X18" s="25">
        <f>Cumulative!X18</f>
        <v>2725</v>
      </c>
      <c r="Y18" s="25">
        <f>Cumulative!Y18-Cumulative!X18</f>
        <v>812</v>
      </c>
      <c r="Z18" s="25">
        <v>1483</v>
      </c>
      <c r="AA18" s="25">
        <f>Cumulative!AA18-Cumulative!Z18</f>
        <v>106</v>
      </c>
      <c r="AB18" s="25"/>
      <c r="AC18" s="25">
        <f>Cumulative!AC18</f>
        <v>370</v>
      </c>
      <c r="AD18" s="25">
        <f>Cumulative!AD18-Cumulative!AC18</f>
        <v>856</v>
      </c>
      <c r="AE18" s="25">
        <f>Cumulative!AE18-Cumulative!AD18</f>
        <v>686</v>
      </c>
      <c r="AF18" s="25">
        <f>Cumulative!AF18-Cumulative!AE18</f>
        <v>-1912</v>
      </c>
      <c r="AG18" s="25"/>
      <c r="AH18" s="25"/>
      <c r="AI18" s="25">
        <f>IF((Cumulative!AI18+Cumulative!AI19)&gt;=(Cumulative!AH18+Cumulative!AH19),(Cumulative!AI18+Cumulative!AI19)-(Cumulative!AH18+Cumulative!AH19),0)</f>
        <v>1003</v>
      </c>
      <c r="AJ18" s="25">
        <f>IF((Cumulative!AJ18+Cumulative!AJ19)&gt;=(Cumulative!AI18+Cumulative!AI19),(Cumulative!AJ18+Cumulative!AJ19)-(Cumulative!AI18+Cumulative!AI19),0)</f>
        <v>791</v>
      </c>
      <c r="AK18" s="25">
        <f>Cumulative!AK18-Cumulative!AJ18</f>
        <v>-71</v>
      </c>
      <c r="AL18" s="25"/>
      <c r="AM18" s="25"/>
      <c r="AN18" s="25"/>
      <c r="AO18" s="25">
        <f>IF((Cumulative!AO18+Cumulative!AO19)&gt;=(Cumulative!AN18+Cumulative!AN19),(Cumulative!AO18+Cumulative!AO19)-(Cumulative!AN18+Cumulative!AN19),0)</f>
        <v>303</v>
      </c>
      <c r="AP18" s="187"/>
      <c r="AQ18" s="25"/>
      <c r="AR18" s="25">
        <f>Cumulative!AR18</f>
        <v>1961</v>
      </c>
      <c r="AS18" s="25"/>
      <c r="AT18" s="25">
        <f>IF((Cumulative!AT18+Cumulative!AT19)&gt;=(Cumulative!AS18+Cumulative!AS19),(Cumulative!AT18+Cumulative!AT19)-(Cumulative!AS18+Cumulative!AS19),0)</f>
        <v>3174</v>
      </c>
      <c r="AU18" s="25"/>
      <c r="AV18" s="25"/>
      <c r="AW18" s="25"/>
      <c r="AX18" s="25"/>
      <c r="AY18" s="187">
        <f>IF((Cumulative!AY18+Cumulative!AY19)&gt;=(Cumulative!AX18+Cumulative!AX19),(Cumulative!AY18+Cumulative!AY19)-(Cumulative!AX18+Cumulative!AX19),0)</f>
        <v>143</v>
      </c>
      <c r="AZ18" s="295"/>
      <c r="BA18" s="25"/>
      <c r="BB18" s="25"/>
      <c r="BC18" s="25"/>
      <c r="BD18" s="25">
        <f>IF((Cumulative!BD18+Cumulative!BD19)&gt;=(Cumulative!BC18+Cumulative!BC19),(Cumulative!BD18+Cumulative!BD19)-(Cumulative!BC18+Cumulative!BC19),0)</f>
        <v>1102</v>
      </c>
      <c r="BE18" s="25">
        <f>IF((Cumulative!BE18+Cumulative!BE19)&gt;=(Cumulative!BD18+Cumulative!BD19),(Cumulative!BE18+Cumulative!BE19)-(Cumulative!BD18+Cumulative!BD19),0)</f>
        <v>7612</v>
      </c>
      <c r="BF18" s="25"/>
      <c r="BG18" s="25">
        <f>Cumulative!BG18</f>
        <v>2871</v>
      </c>
      <c r="BH18" s="25">
        <f>IF((Cumulative!BH18+Cumulative!BH19)&gt;=(Cumulative!BG18+Cumulative!BG19),(Cumulative!BH18+Cumulative!BH19)-(Cumulative!BG18+Cumulative!BG19),0)</f>
        <v>10677</v>
      </c>
      <c r="BI18" s="25">
        <f>IF((Cumulative!BI18+Cumulative!BI19)&gt;=(Cumulative!BH18+Cumulative!BH19),(Cumulative!BI18+Cumulative!BI19)-(Cumulative!BH18+Cumulative!BH19),0)</f>
        <v>11076</v>
      </c>
      <c r="BJ18" s="25"/>
      <c r="BK18" s="25"/>
      <c r="BL18" s="25">
        <f>Cumulative!BL18</f>
        <v>1135</v>
      </c>
      <c r="BM18" s="187"/>
      <c r="BN18" s="187">
        <f>IF((Cumulative!BN18+Cumulative!BN19)&gt;=(Cumulative!BM18+Cumulative!BM19),(Cumulative!BN18+Cumulative!BN19)-(Cumulative!BM18+Cumulative!BM19),0)</f>
        <v>4570</v>
      </c>
      <c r="BO18" s="187">
        <f>IF((Cumulative!BO18+Cumulative!BO19)&gt;=(Cumulative!BN18+Cumulative!BN19),(Cumulative!BO18+Cumulative!BO19)-(Cumulative!BN18+Cumulative!BN19),0)</f>
        <v>4708</v>
      </c>
      <c r="BP18" s="25"/>
      <c r="BQ18" s="25"/>
      <c r="BR18" s="187"/>
      <c r="BS18" s="187">
        <f>IF((Cumulative!BS18+Cumulative!BS19)&gt;=(Cumulative!BR18+Cumulative!BR19),(Cumulative!BS18+Cumulative!BS19)-(Cumulative!BR18+Cumulative!BR19),0)</f>
        <v>7971</v>
      </c>
      <c r="BT18" s="187"/>
    </row>
    <row r="19" spans="2:72" s="8" customFormat="1" outlineLevel="1" x14ac:dyDescent="0.2">
      <c r="B19" s="214" t="s">
        <v>53</v>
      </c>
      <c r="C19" s="214" t="s">
        <v>32</v>
      </c>
      <c r="D19" s="23">
        <f>Cumulative!D19</f>
        <v>-1422</v>
      </c>
      <c r="E19" s="23">
        <f>Cumulative!E19-Cumulative!D19</f>
        <v>-992</v>
      </c>
      <c r="F19" s="23">
        <f>Cumulative!F19-Cumulative!E19</f>
        <v>-3124</v>
      </c>
      <c r="G19" s="23">
        <f>Cumulative!G19-Cumulative!F19</f>
        <v>-1076</v>
      </c>
      <c r="H19" s="24"/>
      <c r="I19" s="25">
        <f>Cumulative!I19</f>
        <v>-507</v>
      </c>
      <c r="J19" s="23">
        <f>Cumulative!J19-Cumulative!I19</f>
        <v>-596</v>
      </c>
      <c r="K19" s="23">
        <f>Cumulative!K19-Cumulative!J19</f>
        <v>-862</v>
      </c>
      <c r="L19" s="23">
        <f>Cumulative!L19-Cumulative!K19</f>
        <v>-651</v>
      </c>
      <c r="M19" s="23"/>
      <c r="N19" s="25">
        <f>Cumulative!N19</f>
        <v>-600</v>
      </c>
      <c r="O19" s="23">
        <f>Cumulative!O19-Cumulative!N19</f>
        <v>-2056</v>
      </c>
      <c r="P19" s="23">
        <f>Cumulative!P19-Cumulative!O19</f>
        <v>-2446</v>
      </c>
      <c r="Q19" s="23">
        <f>Cumulative!Q19-Cumulative!P19</f>
        <v>-5576</v>
      </c>
      <c r="R19" s="23"/>
      <c r="S19" s="25">
        <f>Cumulative!S19</f>
        <v>-4874</v>
      </c>
      <c r="T19" s="25">
        <f>Cumulative!T19-Cumulative!S19</f>
        <v>-3348</v>
      </c>
      <c r="U19" s="25">
        <v>1427</v>
      </c>
      <c r="V19" s="25">
        <f>Cumulative!V19-Cumulative!U19</f>
        <v>-610</v>
      </c>
      <c r="W19" s="25"/>
      <c r="X19" s="25">
        <f>Cumulative!X19</f>
        <v>-4386</v>
      </c>
      <c r="Y19" s="25">
        <f>Cumulative!Y19-Cumulative!X19</f>
        <v>-1354</v>
      </c>
      <c r="Z19" s="25">
        <v>-1464</v>
      </c>
      <c r="AA19" s="25">
        <f>Cumulative!AA19-Cumulative!Z19</f>
        <v>-572</v>
      </c>
      <c r="AB19" s="25"/>
      <c r="AC19" s="25">
        <f>Cumulative!AC19</f>
        <v>-989</v>
      </c>
      <c r="AD19" s="25">
        <f>Cumulative!AD19-Cumulative!AC19</f>
        <v>-585</v>
      </c>
      <c r="AE19" s="25">
        <f>Cumulative!AE19-Cumulative!AD19</f>
        <v>-906</v>
      </c>
      <c r="AF19" s="25">
        <f>Cumulative!AF19-Cumulative!AE19</f>
        <v>1919</v>
      </c>
      <c r="AG19" s="25"/>
      <c r="AH19" s="25">
        <f>Cumulative!AH19</f>
        <v>-373</v>
      </c>
      <c r="AI19" s="25"/>
      <c r="AJ19" s="25"/>
      <c r="AK19" s="25"/>
      <c r="AL19" s="25"/>
      <c r="AM19" s="25">
        <f>Cumulative!AM19</f>
        <v>-575</v>
      </c>
      <c r="AN19" s="25">
        <f>IF((Cumulative!AN18+Cumulative!AN19)&gt;=(Cumulative!AM18+Cumulative!AM19),0,(Cumulative!AN18+Cumulative!AN19)-(Cumulative!AM18+Cumulative!AM19))</f>
        <v>-252</v>
      </c>
      <c r="AO19" s="25"/>
      <c r="AP19" s="187">
        <f>IF((Cumulative!AP18+Cumulative!AP19)&gt;=(Cumulative!AO18+Cumulative!AO19),0,(Cumulative!AP18+Cumulative!AP19)-(Cumulative!AO18+Cumulative!AO19))</f>
        <v>-275</v>
      </c>
      <c r="AQ19" s="25"/>
      <c r="AR19" s="25"/>
      <c r="AS19" s="25">
        <f>IF((Cumulative!AS18+Cumulative!AS19)&gt;=(Cumulative!AR18+Cumulative!AR19),0,(Cumulative!AS18+Cumulative!AS19)-(Cumulative!AR18+Cumulative!AR19))</f>
        <v>-1581</v>
      </c>
      <c r="AT19" s="25"/>
      <c r="AU19" s="25">
        <f>IF((Cumulative!AU18+Cumulative!AU19)&gt;=(Cumulative!AT18+Cumulative!AT19),0,(Cumulative!AU18+Cumulative!AU19)-(Cumulative!AT18+Cumulative!AT19))</f>
        <v>-1370</v>
      </c>
      <c r="AV19" s="25"/>
      <c r="AW19" s="25">
        <f>Cumulative!AW19</f>
        <v>-48</v>
      </c>
      <c r="AX19" s="25">
        <f>IF((Cumulative!AX18+Cumulative!AX19)&gt;=(Cumulative!AW18+Cumulative!AW19),0,(Cumulative!AX18+Cumulative!AX19)-(Cumulative!AW18+Cumulative!AW19))</f>
        <v>-641</v>
      </c>
      <c r="AY19" s="187"/>
      <c r="AZ19" s="295"/>
      <c r="BA19" s="25"/>
      <c r="BB19" s="25">
        <f>Cumulative!BB19</f>
        <v>-2610</v>
      </c>
      <c r="BC19" s="25">
        <f>IF((Cumulative!BC18+Cumulative!BC19)&gt;=(Cumulative!BB18+Cumulative!BB19),0,(Cumulative!BC18+Cumulative!BC19)-(Cumulative!BB18+Cumulative!BB19))</f>
        <v>-8772</v>
      </c>
      <c r="BD19" s="25"/>
      <c r="BE19" s="25"/>
      <c r="BF19" s="25"/>
      <c r="BG19" s="25"/>
      <c r="BH19" s="25"/>
      <c r="BI19" s="25"/>
      <c r="BJ19" s="25">
        <f>IF((Cumulative!BJ18+Cumulative!BJ19)&gt;=(Cumulative!BI18+Cumulative!BI19),0,(Cumulative!BJ18+Cumulative!BJ19)-(Cumulative!BI18+Cumulative!BI19))</f>
        <v>-6894</v>
      </c>
      <c r="BK19" s="25"/>
      <c r="BL19" s="25"/>
      <c r="BM19" s="25">
        <f>IF((Cumulative!BM18+Cumulative!BM19)&gt;=(Cumulative!BL18+Cumulative!BL19),0,(Cumulative!BM18+Cumulative!BM19)-(Cumulative!BL18+Cumulative!BL19))</f>
        <v>-5592</v>
      </c>
      <c r="BN19" s="25"/>
      <c r="BO19" s="25"/>
      <c r="BP19" s="25"/>
      <c r="BQ19" s="25">
        <f>Cumulative!BQ19</f>
        <v>-10747</v>
      </c>
      <c r="BR19" s="25">
        <f>IF((Cumulative!BR18+Cumulative!BR19)&gt;=(Cumulative!BQ18+Cumulative!BQ19),0,(Cumulative!BR18+Cumulative!BR19)-(Cumulative!BQ18+Cumulative!BQ19))</f>
        <v>-9018</v>
      </c>
      <c r="BS19" s="25"/>
      <c r="BT19" s="25">
        <f>IF((Cumulative!BT18+Cumulative!BT19)&gt;=(Cumulative!BS18+Cumulative!BS19),0,(Cumulative!BT18+Cumulative!BT19)-(Cumulative!BS18+Cumulative!BS19))</f>
        <v>-846</v>
      </c>
    </row>
    <row r="20" spans="2:72" s="8" customFormat="1" outlineLevel="1" x14ac:dyDescent="0.2">
      <c r="B20" s="214" t="s">
        <v>335</v>
      </c>
      <c r="C20" s="214" t="s">
        <v>336</v>
      </c>
      <c r="D20" s="23">
        <f>Cumulative!D20</f>
        <v>-10</v>
      </c>
      <c r="E20" s="23">
        <f>Cumulative!E20-Cumulative!D20</f>
        <v>-4</v>
      </c>
      <c r="F20" s="23">
        <f>Cumulative!F20-Cumulative!E20</f>
        <v>-7</v>
      </c>
      <c r="G20" s="23">
        <f>Cumulative!G20-Cumulative!F20</f>
        <v>-10</v>
      </c>
      <c r="H20" s="24"/>
      <c r="I20" s="25">
        <f>Cumulative!I20</f>
        <v>-74</v>
      </c>
      <c r="J20" s="23">
        <f>Cumulative!J20-Cumulative!I20</f>
        <v>20</v>
      </c>
      <c r="K20" s="23">
        <f>Cumulative!K20-Cumulative!J20</f>
        <v>-26</v>
      </c>
      <c r="L20" s="23">
        <f>Cumulative!L20-Cumulative!K20</f>
        <v>-71</v>
      </c>
      <c r="M20" s="23"/>
      <c r="N20" s="25">
        <f>Cumulative!N20</f>
        <v>-27</v>
      </c>
      <c r="O20" s="23">
        <f>Cumulative!O20-Cumulative!N20</f>
        <v>-40</v>
      </c>
      <c r="P20" s="23">
        <f>Cumulative!P20-Cumulative!O20</f>
        <v>-1</v>
      </c>
      <c r="Q20" s="23">
        <f>Cumulative!Q20-Cumulative!P20</f>
        <v>-61</v>
      </c>
      <c r="R20" s="23"/>
      <c r="S20" s="25">
        <f>Cumulative!S20</f>
        <v>-42</v>
      </c>
      <c r="T20" s="25">
        <f>Cumulative!T20-Cumulative!S20</f>
        <v>-14</v>
      </c>
      <c r="U20" s="25">
        <f>Cumulative!U20-Cumulative!T20</f>
        <v>-175</v>
      </c>
      <c r="V20" s="25">
        <f>Cumulative!V20-Cumulative!U20</f>
        <v>-484</v>
      </c>
      <c r="W20" s="25"/>
      <c r="X20" s="25">
        <f>Cumulative!X20</f>
        <v>-47</v>
      </c>
      <c r="Y20" s="25">
        <f>Cumulative!Y20-Cumulative!X20</f>
        <v>-117</v>
      </c>
      <c r="Z20" s="25">
        <v>-53</v>
      </c>
      <c r="AA20" s="25">
        <f>Cumulative!AA20-Cumulative!Z20</f>
        <v>30</v>
      </c>
      <c r="AB20" s="25"/>
      <c r="AC20" s="25">
        <f>Cumulative!AC20</f>
        <v>-9</v>
      </c>
      <c r="AD20" s="25">
        <f>Cumulative!AD20-Cumulative!AC20</f>
        <v>-8</v>
      </c>
      <c r="AE20" s="25">
        <f>Cumulative!AE20-Cumulative!AD20</f>
        <v>-69</v>
      </c>
      <c r="AF20" s="25">
        <f>Cumulative!AF20-Cumulative!AE20</f>
        <v>-36</v>
      </c>
      <c r="AG20" s="25"/>
      <c r="AH20" s="25">
        <f>Cumulative!AH20</f>
        <v>-55</v>
      </c>
      <c r="AI20" s="25">
        <f>Cumulative!AI20-Cumulative!AH20</f>
        <v>-784</v>
      </c>
      <c r="AJ20" s="25">
        <f>Cumulative!AJ20-Cumulative!AI20</f>
        <v>251</v>
      </c>
      <c r="AK20" s="25">
        <f>Cumulative!AK20-Cumulative!AJ20</f>
        <v>-445</v>
      </c>
      <c r="AL20" s="25"/>
      <c r="AM20" s="25">
        <f>Cumulative!AM20</f>
        <v>-440</v>
      </c>
      <c r="AN20" s="25">
        <f>Cumulative!AN20-Cumulative!AM20</f>
        <v>421</v>
      </c>
      <c r="AO20" s="25">
        <f>Cumulative!AO20-Cumulative!AN20</f>
        <v>-45</v>
      </c>
      <c r="AP20" s="187">
        <f>Cumulative!AP20-Cumulative!AO20</f>
        <v>-141</v>
      </c>
      <c r="AQ20" s="25"/>
      <c r="AR20" s="25">
        <f>Cumulative!AR20</f>
        <v>-40</v>
      </c>
      <c r="AS20" s="25">
        <f>Cumulative!AS20-Cumulative!AR20</f>
        <v>-7</v>
      </c>
      <c r="AT20" s="25">
        <f>Cumulative!AT20-Cumulative!AS20</f>
        <v>-111</v>
      </c>
      <c r="AU20" s="25">
        <f>Cumulative!AU20-Cumulative!AT20</f>
        <v>-93</v>
      </c>
      <c r="AV20" s="25"/>
      <c r="AW20" s="25">
        <f>Cumulative!AW20</f>
        <v>-18</v>
      </c>
      <c r="AX20" s="25">
        <f>Cumulative!AX20-Cumulative!AW20</f>
        <v>-213</v>
      </c>
      <c r="AY20" s="187">
        <f>Cumulative!AY20-Cumulative!AX20</f>
        <v>-73</v>
      </c>
      <c r="AZ20" s="295"/>
      <c r="BA20" s="25"/>
      <c r="BB20" s="25">
        <f>Cumulative!BB20</f>
        <v>-32</v>
      </c>
      <c r="BC20" s="25">
        <f>Cumulative!BC20-Cumulative!BB20</f>
        <v>-78</v>
      </c>
      <c r="BD20" s="25">
        <f>Cumulative!BD20-Cumulative!BC20</f>
        <v>-49</v>
      </c>
      <c r="BE20" s="25">
        <f>Cumulative!BE20-Cumulative!BD20</f>
        <v>2</v>
      </c>
      <c r="BF20" s="25"/>
      <c r="BG20" s="25">
        <f>Cumulative!BG20</f>
        <v>-27</v>
      </c>
      <c r="BH20" s="25">
        <f>Cumulative!BH20-Cumulative!BG20</f>
        <v>-79</v>
      </c>
      <c r="BI20" s="25">
        <f>Cumulative!BI20-Cumulative!BH20</f>
        <v>-47</v>
      </c>
      <c r="BJ20" s="25">
        <f>Cumulative!BJ20-Cumulative!BI20</f>
        <v>88</v>
      </c>
      <c r="BK20" s="25"/>
      <c r="BL20" s="25">
        <f>Cumulative!BL20</f>
        <v>-257</v>
      </c>
      <c r="BM20" s="25">
        <f>Cumulative!BM20-Cumulative!BL20</f>
        <v>93</v>
      </c>
      <c r="BN20" s="187">
        <f>Cumulative!BN20-Cumulative!BM20</f>
        <v>-19</v>
      </c>
      <c r="BO20" s="187">
        <f>Cumulative!BO20-Cumulative!BN20</f>
        <v>-161</v>
      </c>
      <c r="BP20" s="25"/>
      <c r="BQ20" s="25">
        <f>Cumulative!BQ20</f>
        <v>-33</v>
      </c>
      <c r="BR20" s="25">
        <f>Cumulative!BR20-Cumulative!BQ20</f>
        <v>-74</v>
      </c>
      <c r="BS20" s="25">
        <f>Cumulative!BS20-Cumulative!BR20</f>
        <v>-95</v>
      </c>
      <c r="BT20" s="25">
        <f>Cumulative!BT20-Cumulative!BS20</f>
        <v>-62</v>
      </c>
    </row>
    <row r="21" spans="2:72" s="8" customFormat="1" outlineLevel="1" x14ac:dyDescent="0.2">
      <c r="B21" s="214" t="s">
        <v>285</v>
      </c>
      <c r="C21" s="214" t="s">
        <v>284</v>
      </c>
      <c r="D21" s="23"/>
      <c r="E21" s="23"/>
      <c r="F21" s="23"/>
      <c r="G21" s="23"/>
      <c r="H21" s="24"/>
      <c r="I21" s="25"/>
      <c r="J21" s="23"/>
      <c r="K21" s="23"/>
      <c r="L21" s="23"/>
      <c r="M21" s="23"/>
      <c r="N21" s="25"/>
      <c r="O21" s="23"/>
      <c r="P21" s="23"/>
      <c r="Q21" s="23"/>
      <c r="R21" s="23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>
        <f>Cumulative!AI21-Cumulative!AH21</f>
        <v>-905</v>
      </c>
      <c r="AJ21" s="25">
        <f>Cumulative!AJ21-Cumulative!AI21</f>
        <v>0</v>
      </c>
      <c r="AK21" s="25">
        <f>Cumulative!AK21-Cumulative!AJ21</f>
        <v>0</v>
      </c>
      <c r="AL21" s="25"/>
      <c r="AM21" s="25"/>
      <c r="AN21" s="25">
        <f>Cumulative!AN21-Cumulative!AM21</f>
        <v>0</v>
      </c>
      <c r="AO21" s="25">
        <f>Cumulative!AO21-Cumulative!AN21</f>
        <v>0</v>
      </c>
      <c r="AP21" s="187">
        <f>Cumulative!AP21-Cumulative!AO21</f>
        <v>0</v>
      </c>
      <c r="AQ21" s="25"/>
      <c r="AR21" s="25"/>
      <c r="AS21" s="25"/>
      <c r="AT21" s="25"/>
      <c r="AU21" s="25"/>
      <c r="AV21" s="25"/>
      <c r="AW21" s="25"/>
      <c r="AX21" s="25"/>
      <c r="AY21" s="187"/>
      <c r="AZ21" s="29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187"/>
      <c r="BO21" s="187"/>
      <c r="BP21" s="25"/>
      <c r="BQ21" s="25"/>
      <c r="BR21" s="25"/>
      <c r="BS21" s="25"/>
      <c r="BT21" s="25"/>
    </row>
    <row r="22" spans="2:72" s="8" customFormat="1" outlineLevel="1" x14ac:dyDescent="0.2">
      <c r="B22" s="214" t="s">
        <v>194</v>
      </c>
      <c r="C22" s="214" t="s">
        <v>193</v>
      </c>
      <c r="D22" s="23"/>
      <c r="E22" s="23"/>
      <c r="F22" s="23"/>
      <c r="G22" s="23"/>
      <c r="H22" s="24"/>
      <c r="I22" s="25"/>
      <c r="J22" s="23"/>
      <c r="K22" s="23"/>
      <c r="L22" s="23"/>
      <c r="M22" s="23"/>
      <c r="N22" s="25"/>
      <c r="O22" s="23"/>
      <c r="P22" s="23"/>
      <c r="Q22" s="23"/>
      <c r="R22" s="23"/>
      <c r="S22" s="25"/>
      <c r="T22" s="25">
        <f>Cumulative!T22-Cumulative!S22</f>
        <v>-320</v>
      </c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187"/>
      <c r="AQ22" s="25"/>
      <c r="AR22" s="25"/>
      <c r="AS22" s="25"/>
      <c r="AT22" s="25"/>
      <c r="AU22" s="25"/>
      <c r="AV22" s="25"/>
      <c r="AW22" s="25"/>
      <c r="AX22" s="25"/>
      <c r="AY22" s="187"/>
      <c r="AZ22" s="29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187"/>
      <c r="BO22" s="187"/>
      <c r="BP22" s="25"/>
      <c r="BQ22" s="25"/>
      <c r="BR22" s="25"/>
      <c r="BS22" s="25"/>
      <c r="BT22" s="25"/>
    </row>
    <row r="23" spans="2:72" s="8" customFormat="1" outlineLevel="1" x14ac:dyDescent="0.2">
      <c r="B23" s="214" t="s">
        <v>330</v>
      </c>
      <c r="C23" s="214" t="s">
        <v>328</v>
      </c>
      <c r="D23" s="23"/>
      <c r="E23" s="23"/>
      <c r="F23" s="23"/>
      <c r="G23" s="23"/>
      <c r="H23" s="24"/>
      <c r="I23" s="25"/>
      <c r="J23" s="23"/>
      <c r="K23" s="23"/>
      <c r="L23" s="23"/>
      <c r="M23" s="23"/>
      <c r="N23" s="25"/>
      <c r="O23" s="23"/>
      <c r="P23" s="23"/>
      <c r="Q23" s="23"/>
      <c r="R23" s="23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187"/>
      <c r="AQ23" s="25"/>
      <c r="AR23" s="25"/>
      <c r="AS23" s="25"/>
      <c r="AT23" s="25"/>
      <c r="AU23" s="25"/>
      <c r="AV23" s="25"/>
      <c r="AW23" s="25"/>
      <c r="AX23" s="25"/>
      <c r="AY23" s="187"/>
      <c r="AZ23" s="295"/>
      <c r="BA23" s="25"/>
      <c r="BB23" s="25"/>
      <c r="BC23" s="25"/>
      <c r="BD23" s="25">
        <f>Cumulative!BD23-Cumulative!BC23</f>
        <v>-1440</v>
      </c>
      <c r="BE23" s="25">
        <f>Cumulative!BE23-Cumulative!BD23</f>
        <v>1440</v>
      </c>
      <c r="BF23" s="25"/>
      <c r="BG23" s="25"/>
      <c r="BH23" s="25"/>
      <c r="BI23" s="25"/>
      <c r="BJ23" s="25"/>
      <c r="BK23" s="25"/>
      <c r="BL23" s="25"/>
      <c r="BM23" s="25"/>
      <c r="BN23" s="187"/>
      <c r="BO23" s="187"/>
      <c r="BP23" s="25"/>
      <c r="BQ23" s="25"/>
      <c r="BR23" s="25"/>
      <c r="BS23" s="25"/>
      <c r="BT23" s="25"/>
    </row>
    <row r="24" spans="2:72" s="8" customFormat="1" outlineLevel="1" x14ac:dyDescent="0.2">
      <c r="B24" s="214" t="s">
        <v>338</v>
      </c>
      <c r="C24" s="214" t="s">
        <v>337</v>
      </c>
      <c r="D24" s="23"/>
      <c r="E24" s="23"/>
      <c r="F24" s="23"/>
      <c r="G24" s="23"/>
      <c r="H24" s="24"/>
      <c r="I24" s="25"/>
      <c r="J24" s="23"/>
      <c r="K24" s="23"/>
      <c r="L24" s="23"/>
      <c r="M24" s="23"/>
      <c r="N24" s="25"/>
      <c r="O24" s="23"/>
      <c r="P24" s="23"/>
      <c r="Q24" s="23"/>
      <c r="R24" s="23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187"/>
      <c r="AQ24" s="25"/>
      <c r="AR24" s="25"/>
      <c r="AS24" s="25"/>
      <c r="AT24" s="25"/>
      <c r="AU24" s="25"/>
      <c r="AV24" s="25"/>
      <c r="AW24" s="25"/>
      <c r="AX24" s="25"/>
      <c r="AY24" s="187"/>
      <c r="AZ24" s="295"/>
      <c r="BA24" s="25"/>
      <c r="BB24" s="25"/>
      <c r="BC24" s="25"/>
      <c r="BD24" s="25"/>
      <c r="BE24" s="25">
        <f>Cumulative!BE24-Cumulative!BD24</f>
        <v>-1185</v>
      </c>
      <c r="BF24" s="25"/>
      <c r="BG24" s="25"/>
      <c r="BH24" s="25"/>
      <c r="BI24" s="25"/>
      <c r="BJ24" s="25">
        <f>Cumulative!BJ24-Cumulative!BI24</f>
        <v>-782</v>
      </c>
      <c r="BK24" s="25"/>
      <c r="BL24" s="25"/>
      <c r="BM24" s="25"/>
      <c r="BN24" s="187"/>
      <c r="BO24" s="187"/>
      <c r="BP24" s="25"/>
      <c r="BQ24" s="25"/>
      <c r="BR24" s="25"/>
      <c r="BS24" s="25"/>
      <c r="BT24" s="25"/>
    </row>
    <row r="25" spans="2:72" s="8" customFormat="1" outlineLevel="1" x14ac:dyDescent="0.2">
      <c r="B25" s="214" t="s">
        <v>51</v>
      </c>
      <c r="C25" s="214" t="s">
        <v>5</v>
      </c>
      <c r="D25" s="23">
        <f>(D17-(D19+D18+D20))</f>
        <v>-73</v>
      </c>
      <c r="E25" s="23">
        <f t="shared" ref="E25:L25" si="0">(E17-(E19+E18+E20))</f>
        <v>-197</v>
      </c>
      <c r="F25" s="23">
        <f t="shared" si="0"/>
        <v>-276</v>
      </c>
      <c r="G25" s="23">
        <f t="shared" si="0"/>
        <v>55</v>
      </c>
      <c r="H25" s="24"/>
      <c r="I25" s="25">
        <f t="shared" si="0"/>
        <v>6</v>
      </c>
      <c r="J25" s="23">
        <f t="shared" si="0"/>
        <v>-152</v>
      </c>
      <c r="K25" s="23">
        <f t="shared" si="0"/>
        <v>-128</v>
      </c>
      <c r="L25" s="23">
        <f t="shared" si="0"/>
        <v>48</v>
      </c>
      <c r="M25" s="23"/>
      <c r="N25" s="25">
        <f>(N17-(N19+N18+N20))</f>
        <v>-113</v>
      </c>
      <c r="O25" s="23">
        <f>(O17-(O19+O18+O20))</f>
        <v>-200</v>
      </c>
      <c r="P25" s="23">
        <f>(P17-(P19+P18+P20))</f>
        <v>-18</v>
      </c>
      <c r="Q25" s="23">
        <f>(Q17-(Q19+Q18+Q20))</f>
        <v>41</v>
      </c>
      <c r="R25" s="23"/>
      <c r="S25" s="25">
        <f>(S17-(S19+S18+S20))</f>
        <v>-82</v>
      </c>
      <c r="T25" s="25">
        <f>(T17-(T19+T18+T20+T22))</f>
        <v>-217</v>
      </c>
      <c r="U25" s="25">
        <f>(U17-(U19+U18+U20+U22))</f>
        <v>322</v>
      </c>
      <c r="V25" s="25">
        <f>(V17-(V19+V18+V20+V22))</f>
        <v>-215</v>
      </c>
      <c r="W25" s="25"/>
      <c r="X25" s="25">
        <f>(X17-(X19+X18+X20))</f>
        <v>-28</v>
      </c>
      <c r="Y25" s="25">
        <f>(Y17-(Y19+Y18+Y20+Y22))</f>
        <v>-249</v>
      </c>
      <c r="Z25" s="25">
        <f>(Z17-(Z19+Z18+Z20+Z22))</f>
        <v>-348</v>
      </c>
      <c r="AA25" s="25">
        <f>(AA17-(AA19+AA18+AA20+AA22))</f>
        <v>61</v>
      </c>
      <c r="AB25" s="25"/>
      <c r="AC25" s="25">
        <f>(AC17-(AC19+AC18+AC20))</f>
        <v>-126</v>
      </c>
      <c r="AD25" s="25">
        <f>(AD17-(AD19+AD18+AD20))</f>
        <v>-374</v>
      </c>
      <c r="AE25" s="25">
        <f>(AE17-(AE19+AE18+AE20))</f>
        <v>-143</v>
      </c>
      <c r="AF25" s="25">
        <f>(AF17-(AF19+AF18+AF20))</f>
        <v>960</v>
      </c>
      <c r="AG25" s="25"/>
      <c r="AH25" s="25">
        <f>(AH17-(AH19+AH18+AH20))</f>
        <v>-4</v>
      </c>
      <c r="AI25" s="25">
        <f>(AI17-(AI19+AI18+AI20+AI21))</f>
        <v>-42</v>
      </c>
      <c r="AJ25" s="25">
        <f>(AJ17-(AJ19+AJ18+AJ20))</f>
        <v>-8</v>
      </c>
      <c r="AK25" s="25">
        <f>(AK17-(AK19+AK18+AK20))</f>
        <v>293</v>
      </c>
      <c r="AL25" s="25"/>
      <c r="AM25" s="25">
        <f>(AM17-(AM19+AM18+AM20))</f>
        <v>580</v>
      </c>
      <c r="AN25" s="25">
        <f>(AN17-(AN19+AN18+AN20+AN21))</f>
        <v>-568</v>
      </c>
      <c r="AO25" s="25">
        <f>(AO17-(AO19+AO18+AO20+AO21))</f>
        <v>-168</v>
      </c>
      <c r="AP25" s="187">
        <f>(AP17-(AP19+AP18+AP20+AP21))</f>
        <v>-414</v>
      </c>
      <c r="AQ25" s="25"/>
      <c r="AR25" s="25">
        <f>(AR17-(AR19+AR18+AR20))</f>
        <v>-105</v>
      </c>
      <c r="AS25" s="25">
        <f>(AS17-(AS19+AS18+AS20+AS21))</f>
        <v>-145</v>
      </c>
      <c r="AT25" s="25">
        <f>(AT17-(AT19+AT18+AT20+AT21))</f>
        <v>-123</v>
      </c>
      <c r="AU25" s="25">
        <f>(AU17-(AU19+AU18+AU20+AU21))</f>
        <v>221</v>
      </c>
      <c r="AV25" s="25"/>
      <c r="AW25" s="25">
        <f>(AW17-(AW19+AW18+AW20))</f>
        <v>-53</v>
      </c>
      <c r="AX25" s="25">
        <f>(AX17-(AX19+AX18+AX20+AX21))</f>
        <v>180</v>
      </c>
      <c r="AY25" s="187">
        <f>(AY17-(AY19+AY18+AY20+AY21))</f>
        <v>89</v>
      </c>
      <c r="AZ25" s="295"/>
      <c r="BA25" s="25"/>
      <c r="BB25" s="224">
        <f t="shared" ref="BB25:BD25" si="1">(BB17-(BB19+BB18+BB20+BB21+BB22+BB23+BB24))</f>
        <v>-232</v>
      </c>
      <c r="BC25" s="224">
        <f t="shared" si="1"/>
        <v>22</v>
      </c>
      <c r="BD25" s="224">
        <f t="shared" si="1"/>
        <v>-327</v>
      </c>
      <c r="BE25" s="224">
        <f>(BE17-(BE19+BE18+BE20+BE21+BE22+BE23+BE24))</f>
        <v>-6337</v>
      </c>
      <c r="BF25" s="25"/>
      <c r="BG25" s="224">
        <f t="shared" ref="BG25:BH25" si="2">(BG17-(BG19+BG18+BG20+BG21+BG22+BG23+BG24))</f>
        <v>173</v>
      </c>
      <c r="BH25" s="224">
        <f t="shared" si="2"/>
        <v>240</v>
      </c>
      <c r="BI25" s="224">
        <f t="shared" ref="BI25:BN25" si="3">(BI17-(BI19+BI18+BI20+BI21+BI22+BI23+BI24))</f>
        <v>-402</v>
      </c>
      <c r="BJ25" s="224">
        <f t="shared" si="3"/>
        <v>1176</v>
      </c>
      <c r="BK25" s="25"/>
      <c r="BL25" s="224">
        <f t="shared" si="3"/>
        <v>229</v>
      </c>
      <c r="BM25" s="224">
        <f t="shared" si="3"/>
        <v>-397</v>
      </c>
      <c r="BN25" s="187">
        <f t="shared" si="3"/>
        <v>700</v>
      </c>
      <c r="BO25" s="187">
        <f t="shared" ref="BO25" si="4">(BO17-(BO19+BO18+BO20+BO21+BO22+BO23+BO24))</f>
        <v>271</v>
      </c>
      <c r="BP25" s="25"/>
      <c r="BQ25" s="224">
        <f t="shared" ref="BQ25:BR25" si="5">(BQ17-(BQ19+BQ18+BQ20+BQ21+BQ22+BQ23+BQ24))</f>
        <v>1145</v>
      </c>
      <c r="BR25" s="224">
        <f t="shared" si="5"/>
        <v>-938</v>
      </c>
      <c r="BS25" s="224">
        <f t="shared" ref="BS25:BT25" si="6">(BS17-(BS19+BS18+BS20+BS21+BS22+BS23+BS24))</f>
        <v>-10</v>
      </c>
      <c r="BT25" s="224">
        <f t="shared" si="6"/>
        <v>-1917</v>
      </c>
    </row>
    <row r="26" spans="2:72" x14ac:dyDescent="0.2">
      <c r="B26" s="115" t="s">
        <v>55</v>
      </c>
      <c r="C26" s="115" t="s">
        <v>54</v>
      </c>
      <c r="D26" s="73">
        <f>SUM(D10:D17)</f>
        <v>3408</v>
      </c>
      <c r="E26" s="73">
        <f>SUM(E10:E17)</f>
        <v>6003</v>
      </c>
      <c r="F26" s="73">
        <f>SUM(F10:F17)</f>
        <v>5285</v>
      </c>
      <c r="G26" s="73">
        <f>SUM(G10:G17)</f>
        <v>3724</v>
      </c>
      <c r="H26" s="73"/>
      <c r="I26" s="73">
        <f>SUM(I10:I17)</f>
        <v>4305</v>
      </c>
      <c r="J26" s="73">
        <f>SUM(J10:J17)</f>
        <v>5432</v>
      </c>
      <c r="K26" s="73">
        <f>SUM(K10:K17)</f>
        <v>2050</v>
      </c>
      <c r="L26" s="73">
        <f>SUM(L10:L17)</f>
        <v>1989</v>
      </c>
      <c r="M26" s="73"/>
      <c r="N26" s="73">
        <f>SUM(N10:N17)</f>
        <v>4805</v>
      </c>
      <c r="O26" s="73">
        <f>SUM(O10:O17)</f>
        <v>1133</v>
      </c>
      <c r="P26" s="73">
        <f>SUM(P10:P17)</f>
        <v>5078</v>
      </c>
      <c r="Q26" s="73">
        <f>SUM(Q10:Q17)</f>
        <v>9785</v>
      </c>
      <c r="R26" s="73"/>
      <c r="S26" s="73">
        <f>SUM(S10:S17)</f>
        <v>10943</v>
      </c>
      <c r="T26" s="73">
        <f>SUM(T10:T17)</f>
        <v>4940</v>
      </c>
      <c r="U26" s="73">
        <f>SUM(U10:U17)</f>
        <v>12078</v>
      </c>
      <c r="V26" s="73">
        <f>SUM(V10:V17)</f>
        <v>10077</v>
      </c>
      <c r="W26" s="73"/>
      <c r="X26" s="73">
        <f>SUM(X10:X17)</f>
        <v>7463</v>
      </c>
      <c r="Y26" s="73">
        <f>SUM(Y10:Y17)</f>
        <v>5650</v>
      </c>
      <c r="Z26" s="73">
        <f>SUM(Z10:Z17)</f>
        <v>3663</v>
      </c>
      <c r="AA26" s="73">
        <f>SUM(AA10:AA17)</f>
        <v>4122</v>
      </c>
      <c r="AB26" s="73"/>
      <c r="AC26" s="73">
        <f>SUM(AC10:AC17)</f>
        <v>5080</v>
      </c>
      <c r="AD26" s="73">
        <f>SUM(AD10:AD17)</f>
        <v>5403</v>
      </c>
      <c r="AE26" s="73">
        <f>SUM(AE10:AE17)</f>
        <v>4332</v>
      </c>
      <c r="AF26" s="73">
        <f>SUM(AF10:AF17)</f>
        <v>6362</v>
      </c>
      <c r="AG26" s="73"/>
      <c r="AH26" s="73">
        <f>SUM(AH10:AH17)</f>
        <v>5468</v>
      </c>
      <c r="AI26" s="73">
        <f>SUM(AI10:AI17)</f>
        <v>4544</v>
      </c>
      <c r="AJ26" s="73">
        <f>SUM(AJ10:AJ17)</f>
        <v>8565</v>
      </c>
      <c r="AK26" s="73">
        <f>SUM(AK10:AK17)</f>
        <v>8862</v>
      </c>
      <c r="AL26" s="73"/>
      <c r="AM26" s="73">
        <f>SUM(AM10:AM17)</f>
        <v>6681</v>
      </c>
      <c r="AN26" s="73">
        <f>SUM(AN10:AN17)</f>
        <v>8341</v>
      </c>
      <c r="AO26" s="73">
        <f>SUM(AO10:AO17)</f>
        <v>6059</v>
      </c>
      <c r="AP26" s="188">
        <f>SUM(AP10:AP17)</f>
        <v>2320</v>
      </c>
      <c r="AQ26" s="73"/>
      <c r="AR26" s="73">
        <f>SUM(AR10:AR17)</f>
        <v>5710</v>
      </c>
      <c r="AS26" s="73">
        <f>SUM(AS10:AS17)</f>
        <v>4722</v>
      </c>
      <c r="AT26" s="73">
        <f>SUM(AT10:AT17)</f>
        <v>9027</v>
      </c>
      <c r="AU26" s="73">
        <f>SUM(AU10:AU17)</f>
        <v>6570</v>
      </c>
      <c r="AV26" s="73"/>
      <c r="AW26" s="73">
        <f>SUM(AW10:AW17)</f>
        <v>12720</v>
      </c>
      <c r="AX26" s="73">
        <f>SUM(AX10:AX17)</f>
        <v>20724</v>
      </c>
      <c r="AY26" s="188">
        <f>SUM(AY10:AY17)</f>
        <v>26068</v>
      </c>
      <c r="AZ26" s="303"/>
      <c r="BA26" s="73"/>
      <c r="BB26" s="73">
        <f>SUM(BB10:BB17)</f>
        <v>49986</v>
      </c>
      <c r="BC26" s="73">
        <f>SUM(BC10:BC17)</f>
        <v>13849</v>
      </c>
      <c r="BD26" s="73">
        <f>SUM(BD10:BD17)</f>
        <v>22081</v>
      </c>
      <c r="BE26" s="73">
        <f>SUM(BE10:BE17)</f>
        <v>34346</v>
      </c>
      <c r="BF26" s="73"/>
      <c r="BG26" s="73">
        <f>SUM(BG10:BG17)-BG13</f>
        <v>25546</v>
      </c>
      <c r="BH26" s="73">
        <f t="shared" ref="BH26:BN26" si="7">SUM(BH10:BH17)-BH13</f>
        <v>18296</v>
      </c>
      <c r="BI26" s="73">
        <f t="shared" si="7"/>
        <v>22840</v>
      </c>
      <c r="BJ26" s="73">
        <f>SUM(BJ10:BJ17)-BJ13</f>
        <v>6435</v>
      </c>
      <c r="BK26" s="73"/>
      <c r="BL26" s="73">
        <f t="shared" si="7"/>
        <v>11481</v>
      </c>
      <c r="BM26" s="73">
        <f t="shared" si="7"/>
        <v>8633</v>
      </c>
      <c r="BN26" s="188">
        <f t="shared" si="7"/>
        <v>14979</v>
      </c>
      <c r="BO26" s="188">
        <f t="shared" ref="BO26" si="8">SUM(BO10:BO17)-BO13</f>
        <v>17018</v>
      </c>
      <c r="BP26" s="73"/>
      <c r="BQ26" s="73">
        <f t="shared" ref="BQ26" si="9">SUM(BQ10:BQ17)-BQ13</f>
        <v>12268.000000000002</v>
      </c>
      <c r="BR26" s="73">
        <f t="shared" ref="BR26:BS26" si="10">SUM(BR10:BR17)-BR13</f>
        <v>13444</v>
      </c>
      <c r="BS26" s="73">
        <f t="shared" si="10"/>
        <v>23321</v>
      </c>
      <c r="BT26" s="73">
        <f t="shared" ref="BT26" si="11">SUM(BT10:BT17)-BT13</f>
        <v>-2627.0000000000005</v>
      </c>
    </row>
    <row r="27" spans="2:72" x14ac:dyDescent="0.2">
      <c r="B27" s="52" t="s">
        <v>50</v>
      </c>
      <c r="C27" s="52" t="s">
        <v>82</v>
      </c>
      <c r="D27" s="89">
        <f>Cumulative!D27</f>
        <v>262</v>
      </c>
      <c r="E27" s="19">
        <f>Cumulative!E27-Cumulative!D27</f>
        <v>-20</v>
      </c>
      <c r="F27" s="20">
        <f>Cumulative!F27-Cumulative!E27</f>
        <v>18</v>
      </c>
      <c r="G27" s="20">
        <f>Cumulative!G27-Cumulative!F27</f>
        <v>49</v>
      </c>
      <c r="H27" s="20"/>
      <c r="I27" s="21">
        <f>Cumulative!I27</f>
        <v>17</v>
      </c>
      <c r="J27" s="19">
        <f>Cumulative!J27-Cumulative!I27</f>
        <v>23</v>
      </c>
      <c r="K27" s="19">
        <f>Cumulative!K27-Cumulative!J27</f>
        <v>439</v>
      </c>
      <c r="L27" s="19">
        <f>Cumulative!L27-Cumulative!K27</f>
        <v>4913</v>
      </c>
      <c r="M27" s="19"/>
      <c r="N27" s="21">
        <f>Cumulative!N27</f>
        <v>670</v>
      </c>
      <c r="O27" s="19">
        <f>Cumulative!O27-Cumulative!N27</f>
        <v>2485</v>
      </c>
      <c r="P27" s="19">
        <f>Cumulative!P27-Cumulative!O27</f>
        <v>4943</v>
      </c>
      <c r="Q27" s="19">
        <f>Cumulative!Q27-Cumulative!P27</f>
        <v>-10</v>
      </c>
      <c r="R27" s="19"/>
      <c r="S27" s="21">
        <f>Cumulative!S27</f>
        <v>-23</v>
      </c>
      <c r="T27" s="21">
        <f>Cumulative!T27-Cumulative!S27</f>
        <v>-97</v>
      </c>
      <c r="U27" s="21">
        <v>38</v>
      </c>
      <c r="V27" s="21">
        <f>Cumulative!V27-Cumulative!U27</f>
        <v>51</v>
      </c>
      <c r="W27" s="21"/>
      <c r="X27" s="21">
        <f>Cumulative!X27</f>
        <v>5461</v>
      </c>
      <c r="Y27" s="21">
        <f>Cumulative!Y27-Cumulative!X27</f>
        <v>-70</v>
      </c>
      <c r="Z27" s="21">
        <v>15</v>
      </c>
      <c r="AA27" s="21">
        <f>Cumulative!AA27-Cumulative!Z27</f>
        <v>-17</v>
      </c>
      <c r="AB27" s="21"/>
      <c r="AC27" s="21">
        <f>Cumulative!AC27</f>
        <v>2</v>
      </c>
      <c r="AD27" s="21">
        <f>Cumulative!AD27-Cumulative!AC27</f>
        <v>4</v>
      </c>
      <c r="AE27" s="21">
        <f>Cumulative!AE27-Cumulative!AD27</f>
        <v>2</v>
      </c>
      <c r="AF27" s="21">
        <f>Cumulative!AF27-Cumulative!AE27</f>
        <v>-15</v>
      </c>
      <c r="AG27" s="21"/>
      <c r="AH27" s="21">
        <f>Cumulative!AH27</f>
        <v>-10</v>
      </c>
      <c r="AI27" s="21">
        <f>Cumulative!AI27-Cumulative!AH27</f>
        <v>-10</v>
      </c>
      <c r="AJ27" s="21">
        <f>Cumulative!AJ27-Cumulative!AI27</f>
        <v>-4</v>
      </c>
      <c r="AK27" s="21">
        <f>Cumulative!AK27-Cumulative!AJ27</f>
        <v>24</v>
      </c>
      <c r="AL27" s="21"/>
      <c r="AM27" s="21">
        <f>Cumulative!AM27</f>
        <v>0</v>
      </c>
      <c r="AN27" s="21">
        <f>Cumulative!AN27-Cumulative!AM27</f>
        <v>0</v>
      </c>
      <c r="AO27" s="21">
        <f>Cumulative!AO27-Cumulative!AN27</f>
        <v>0</v>
      </c>
      <c r="AP27" s="132">
        <f>Cumulative!AP27-Cumulative!AO27</f>
        <v>0</v>
      </c>
      <c r="AQ27" s="21"/>
      <c r="AR27" s="21">
        <f>Cumulative!AR27</f>
        <v>0</v>
      </c>
      <c r="AS27" s="21">
        <f>Cumulative!AS27-Cumulative!AR27</f>
        <v>0</v>
      </c>
      <c r="AT27" s="21">
        <f>Cumulative!AT27-Cumulative!AS27</f>
        <v>0</v>
      </c>
      <c r="AU27" s="21">
        <f>Cumulative!AU27-Cumulative!AT27</f>
        <v>0</v>
      </c>
      <c r="AV27" s="21"/>
      <c r="AW27" s="21">
        <f>Cumulative!AW27</f>
        <v>0</v>
      </c>
      <c r="AX27" s="21">
        <f>Cumulative!AX27-Cumulative!AW27</f>
        <v>0</v>
      </c>
      <c r="AY27" s="132">
        <f>Cumulative!AY27-Cumulative!AX27</f>
        <v>0</v>
      </c>
      <c r="AZ27" s="294"/>
      <c r="BA27" s="21"/>
      <c r="BB27" s="21">
        <f>Cumulative!BB27</f>
        <v>0</v>
      </c>
      <c r="BC27" s="21">
        <f>Cumulative!BC27-Cumulative!BB27</f>
        <v>0</v>
      </c>
      <c r="BD27" s="21">
        <f>Cumulative!BD27-Cumulative!BC27</f>
        <v>0</v>
      </c>
      <c r="BE27" s="21">
        <f>Cumulative!BE27-Cumulative!BD27</f>
        <v>0</v>
      </c>
      <c r="BF27" s="21"/>
      <c r="BG27" s="21">
        <f>Cumulative!BG27</f>
        <v>0</v>
      </c>
      <c r="BH27" s="21">
        <f>Cumulative!BH27-Cumulative!BG27</f>
        <v>0</v>
      </c>
      <c r="BI27" s="21">
        <f>Cumulative!BI27-Cumulative!BH27</f>
        <v>0</v>
      </c>
      <c r="BJ27" s="21">
        <f>Cumulative!BJ27-Cumulative!BI27</f>
        <v>0</v>
      </c>
      <c r="BK27" s="21"/>
      <c r="BL27" s="21">
        <f>Cumulative!BL27</f>
        <v>0</v>
      </c>
      <c r="BM27" s="21">
        <f>Cumulative!BM27-Cumulative!BL27</f>
        <v>0</v>
      </c>
      <c r="BN27" s="132">
        <f>Cumulative!BN27-Cumulative!BM27</f>
        <v>0</v>
      </c>
      <c r="BO27" s="132">
        <f>Cumulative!BO27-Cumulative!BN27</f>
        <v>0</v>
      </c>
      <c r="BP27" s="21"/>
      <c r="BQ27" s="21">
        <f>Cumulative!BQ27</f>
        <v>0</v>
      </c>
      <c r="BR27" s="21">
        <f>Cumulative!BR27-Cumulative!BQ27</f>
        <v>0</v>
      </c>
      <c r="BS27" s="21">
        <f>Cumulative!BS27-Cumulative!BR27</f>
        <v>0</v>
      </c>
      <c r="BT27" s="21">
        <f>Cumulative!BT27-Cumulative!BS27</f>
        <v>0</v>
      </c>
    </row>
    <row r="28" spans="2:72" x14ac:dyDescent="0.2">
      <c r="B28" s="52" t="s">
        <v>89</v>
      </c>
      <c r="C28" s="52" t="s">
        <v>90</v>
      </c>
      <c r="D28" s="21">
        <f>Cumulative!D28</f>
        <v>2774</v>
      </c>
      <c r="E28" s="19">
        <f>Cumulative!E28-Cumulative!D28</f>
        <v>-3107</v>
      </c>
      <c r="F28" s="19">
        <f>Cumulative!F28-Cumulative!E28</f>
        <v>1500</v>
      </c>
      <c r="G28" s="19">
        <f>Cumulative!G28-Cumulative!F28</f>
        <v>393</v>
      </c>
      <c r="H28" s="20"/>
      <c r="I28" s="21">
        <f>Cumulative!I28</f>
        <v>-984</v>
      </c>
      <c r="J28" s="19">
        <f>Cumulative!J28-Cumulative!I28</f>
        <v>-1912</v>
      </c>
      <c r="K28" s="19">
        <f>Cumulative!K28-Cumulative!J28</f>
        <v>1081</v>
      </c>
      <c r="L28" s="19">
        <f>Cumulative!L28-Cumulative!K28</f>
        <v>-622</v>
      </c>
      <c r="M28" s="19"/>
      <c r="N28" s="21">
        <f>Cumulative!N28</f>
        <v>-3832</v>
      </c>
      <c r="O28" s="19">
        <f>Cumulative!O28-Cumulative!N28</f>
        <v>3307</v>
      </c>
      <c r="P28" s="19">
        <f>Cumulative!P28-Cumulative!O28</f>
        <v>-6118</v>
      </c>
      <c r="Q28" s="19">
        <f>Cumulative!Q28-Cumulative!P28</f>
        <v>-15357</v>
      </c>
      <c r="R28" s="19"/>
      <c r="S28" s="21">
        <f>Cumulative!S28</f>
        <v>-1820</v>
      </c>
      <c r="T28" s="21">
        <f>Cumulative!T28-Cumulative!S28</f>
        <v>3298</v>
      </c>
      <c r="U28" s="21">
        <v>-7988</v>
      </c>
      <c r="V28" s="21">
        <f>Cumulative!V28-Cumulative!U28</f>
        <v>-4317</v>
      </c>
      <c r="W28" s="21"/>
      <c r="X28" s="21">
        <f>Cumulative!X28</f>
        <v>3387</v>
      </c>
      <c r="Y28" s="21">
        <f>Cumulative!Y28-Cumulative!X28</f>
        <v>1335</v>
      </c>
      <c r="Z28" s="21">
        <v>862</v>
      </c>
      <c r="AA28" s="21">
        <f>Cumulative!AA28-Cumulative!Z28</f>
        <v>2803</v>
      </c>
      <c r="AB28" s="21"/>
      <c r="AC28" s="21">
        <f>Cumulative!AC28</f>
        <v>2613</v>
      </c>
      <c r="AD28" s="21">
        <f>Cumulative!AD28-Cumulative!AC28</f>
        <v>-2498</v>
      </c>
      <c r="AE28" s="21">
        <f>Cumulative!AE28-Cumulative!AD28</f>
        <v>294</v>
      </c>
      <c r="AF28" s="21">
        <f>Cumulative!AF28-Cumulative!AE28</f>
        <v>-51</v>
      </c>
      <c r="AG28" s="21"/>
      <c r="AH28" s="21">
        <f>Cumulative!AH28</f>
        <v>272</v>
      </c>
      <c r="AI28" s="21">
        <f>Cumulative!AI28-Cumulative!AH28</f>
        <v>-3367</v>
      </c>
      <c r="AJ28" s="21">
        <f>Cumulative!AJ28-Cumulative!AI28</f>
        <v>-2797</v>
      </c>
      <c r="AK28" s="21">
        <f>Cumulative!AK28-Cumulative!AJ28</f>
        <v>-2530</v>
      </c>
      <c r="AL28" s="21"/>
      <c r="AM28" s="21">
        <f>Cumulative!AM28</f>
        <v>5051</v>
      </c>
      <c r="AN28" s="21">
        <v>1689</v>
      </c>
      <c r="AO28" s="21">
        <f>Cumulative!AO28-Cumulative!AN28</f>
        <v>-433</v>
      </c>
      <c r="AP28" s="132">
        <f>Cumulative!AP28-Cumulative!AO28</f>
        <v>929</v>
      </c>
      <c r="AQ28" s="21"/>
      <c r="AR28" s="21">
        <f>Cumulative!AR28</f>
        <v>-14194</v>
      </c>
      <c r="AS28" s="21">
        <v>6818</v>
      </c>
      <c r="AT28" s="21">
        <f>Cumulative!AT28-Cumulative!AS28</f>
        <v>-11922</v>
      </c>
      <c r="AU28" s="21">
        <f>Cumulative!AU28-Cumulative!AT28</f>
        <v>6477</v>
      </c>
      <c r="AV28" s="21"/>
      <c r="AW28" s="21">
        <f>Cumulative!AW28</f>
        <v>-481</v>
      </c>
      <c r="AX28" s="132">
        <f>Cumulative!AX28-Cumulative!AW28</f>
        <v>2946</v>
      </c>
      <c r="AY28" s="132">
        <f>Cumulative!AY28-Cumulative!AX28</f>
        <v>-112</v>
      </c>
      <c r="AZ28" s="294"/>
      <c r="BA28" s="21"/>
      <c r="BB28" s="21">
        <f>Cumulative!BB28</f>
        <v>-4916</v>
      </c>
      <c r="BC28" s="132">
        <f>Cumulative!BC28-Cumulative!BB28</f>
        <v>31687</v>
      </c>
      <c r="BD28" s="132">
        <f>Cumulative!BD28-Cumulative!BC28</f>
        <v>-7196</v>
      </c>
      <c r="BE28" s="132">
        <f>Cumulative!BE28-Cumulative!BD28</f>
        <v>-12846</v>
      </c>
      <c r="BF28" s="21"/>
      <c r="BG28" s="21">
        <f>Cumulative!BG28</f>
        <v>-1037</v>
      </c>
      <c r="BH28" s="132">
        <f>Cumulative!BH28-Cumulative!BG28</f>
        <v>-13379</v>
      </c>
      <c r="BI28" s="132">
        <f>Cumulative!BI28-Cumulative!BH28</f>
        <v>-9986</v>
      </c>
      <c r="BJ28" s="132">
        <f>Cumulative!BJ28-Cumulative!BI28</f>
        <v>9345</v>
      </c>
      <c r="BK28" s="21"/>
      <c r="BL28" s="21">
        <f>Cumulative!BL28</f>
        <v>-1366</v>
      </c>
      <c r="BM28" s="132">
        <f>Cumulative!BM28-Cumulative!BL28</f>
        <v>9250</v>
      </c>
      <c r="BN28" s="132">
        <f>Cumulative!BN28-Cumulative!BM28</f>
        <v>-9815</v>
      </c>
      <c r="BO28" s="132">
        <f>Cumulative!BO28-Cumulative!BN28</f>
        <v>-5215</v>
      </c>
      <c r="BP28" s="21"/>
      <c r="BQ28" s="21">
        <f>Cumulative!BQ28</f>
        <v>10657</v>
      </c>
      <c r="BR28" s="132">
        <f>Cumulative!BR28-Cumulative!BQ28</f>
        <v>6341</v>
      </c>
      <c r="BS28" s="132">
        <f>Cumulative!BS28-Cumulative!BR28</f>
        <v>-13126</v>
      </c>
      <c r="BT28" s="132">
        <f>Cumulative!BT28-Cumulative!BS28</f>
        <v>6007</v>
      </c>
    </row>
    <row r="29" spans="2:72" s="8" customFormat="1" outlineLevel="1" x14ac:dyDescent="0.2">
      <c r="B29" s="214" t="s">
        <v>52</v>
      </c>
      <c r="C29" s="214" t="s">
        <v>31</v>
      </c>
      <c r="D29" s="25">
        <f>Cumulative!D29</f>
        <v>3286</v>
      </c>
      <c r="E29" s="23">
        <f>Cumulative!E29-Cumulative!D29</f>
        <v>1806</v>
      </c>
      <c r="F29" s="23">
        <f>Cumulative!F29-Cumulative!E29</f>
        <v>1461</v>
      </c>
      <c r="G29" s="23">
        <f>Cumulative!G29-Cumulative!F29</f>
        <v>1739</v>
      </c>
      <c r="H29" s="24"/>
      <c r="I29" s="25">
        <f>Cumulative!I29</f>
        <v>594</v>
      </c>
      <c r="J29" s="23">
        <f>Cumulative!J29-Cumulative!I29</f>
        <v>236</v>
      </c>
      <c r="K29" s="23">
        <f>Cumulative!K29-Cumulative!J29</f>
        <v>1520</v>
      </c>
      <c r="L29" s="23">
        <f>Cumulative!L29-Cumulative!K29</f>
        <v>1416</v>
      </c>
      <c r="M29" s="23"/>
      <c r="N29" s="25">
        <f>Cumulative!N29</f>
        <v>540</v>
      </c>
      <c r="O29" s="23">
        <f>Cumulative!O29-Cumulative!N29</f>
        <v>3364</v>
      </c>
      <c r="P29" s="23">
        <f>Cumulative!P29-Cumulative!O29</f>
        <v>2078</v>
      </c>
      <c r="Q29" s="23">
        <f>Cumulative!Q29-Cumulative!P29</f>
        <v>6840</v>
      </c>
      <c r="R29" s="23"/>
      <c r="S29" s="25">
        <f>Cumulative!S29</f>
        <v>13974</v>
      </c>
      <c r="T29" s="25">
        <f>Cumulative!T29-Cumulative!S29</f>
        <v>8151</v>
      </c>
      <c r="U29" s="25">
        <v>9489</v>
      </c>
      <c r="V29" s="25">
        <f>Cumulative!V29-Cumulative!U29</f>
        <v>6111</v>
      </c>
      <c r="W29" s="25"/>
      <c r="X29" s="25">
        <f>Cumulative!X29</f>
        <v>5491</v>
      </c>
      <c r="Y29" s="25">
        <f>Cumulative!Y29-Cumulative!X29</f>
        <v>5106</v>
      </c>
      <c r="Z29" s="25">
        <v>3633</v>
      </c>
      <c r="AA29" s="25">
        <f>Cumulative!AA29-Cumulative!Z29</f>
        <v>4685</v>
      </c>
      <c r="AB29" s="25"/>
      <c r="AC29" s="25">
        <f>Cumulative!AC29</f>
        <v>2737</v>
      </c>
      <c r="AD29" s="25">
        <f>Cumulative!AD29-Cumulative!AC29</f>
        <v>766</v>
      </c>
      <c r="AE29" s="25">
        <f>Cumulative!AE29-Cumulative!AD29</f>
        <v>1324</v>
      </c>
      <c r="AF29" s="25">
        <f>Cumulative!AF29-Cumulative!AE29</f>
        <v>-3971</v>
      </c>
      <c r="AG29" s="25"/>
      <c r="AH29" s="25">
        <f>Cumulative!AH29</f>
        <v>525</v>
      </c>
      <c r="AI29" s="25"/>
      <c r="AJ29" s="25"/>
      <c r="AK29" s="25"/>
      <c r="AL29" s="25"/>
      <c r="AM29" s="25">
        <f>Cumulative!AM29</f>
        <v>5210</v>
      </c>
      <c r="AN29" s="25">
        <f>IF((Cumulative!AN29+Cumulative!AN30)&gt;=(Cumulative!AM29+Cumulative!AM30),(Cumulative!AN29+Cumulative!AN30)-(Cumulative!AM29+Cumulative!AM30),0)</f>
        <v>1526</v>
      </c>
      <c r="AO29" s="25"/>
      <c r="AP29" s="187">
        <f>IF((Cumulative!AP29+Cumulative!AP30)&gt;=(Cumulative!AO29+Cumulative!AO30),(Cumulative!AP29+Cumulative!AP30)-(Cumulative!AO29+Cumulative!AO30),0)</f>
        <v>1663</v>
      </c>
      <c r="AQ29" s="25"/>
      <c r="AR29" s="25"/>
      <c r="AS29" s="25">
        <f>IF((Cumulative!AS29+Cumulative!AS30)&gt;=(Cumulative!AR29+Cumulative!AR30),(Cumulative!AS29+Cumulative!AS30)-(Cumulative!AR29+Cumulative!AR30),0)</f>
        <v>6770</v>
      </c>
      <c r="AT29" s="25"/>
      <c r="AU29" s="25">
        <f>IF((Cumulative!AU29+Cumulative!AU30)&gt;=(Cumulative!AT29+Cumulative!AT30),(Cumulative!AU29+Cumulative!AU30)-(Cumulative!AT29+Cumulative!AT30),0)</f>
        <v>6398</v>
      </c>
      <c r="AV29" s="25"/>
      <c r="AW29" s="25"/>
      <c r="AX29" s="25">
        <f>IF((Cumulative!AX29+Cumulative!AX30)&gt;=(Cumulative!AW29+Cumulative!AW30),(Cumulative!AX29+Cumulative!AX30)-(Cumulative!AW29+Cumulative!AW30),0)</f>
        <v>3035</v>
      </c>
      <c r="AY29" s="187"/>
      <c r="AZ29" s="295"/>
      <c r="BA29" s="25"/>
      <c r="BB29" s="25"/>
      <c r="BC29" s="25">
        <f>IF((Cumulative!BC29+Cumulative!BC30)&gt;=(Cumulative!BB29+Cumulative!BB30),(Cumulative!BC29+Cumulative!BC30)-(Cumulative!BB29+Cumulative!BB30),0)</f>
        <v>31732</v>
      </c>
      <c r="BD29" s="25"/>
      <c r="BE29" s="25"/>
      <c r="BF29" s="25"/>
      <c r="BG29" s="25"/>
      <c r="BH29" s="25"/>
      <c r="BI29" s="25"/>
      <c r="BJ29" s="187">
        <f>IF((Cumulative!BJ29+Cumulative!BJ30)&gt;=(Cumulative!BI29+Cumulative!BI30),(Cumulative!BJ29+Cumulative!BJ30)-(Cumulative!BI29+Cumulative!BI30),0)</f>
        <v>6805</v>
      </c>
      <c r="BK29" s="25"/>
      <c r="BL29" s="25"/>
      <c r="BM29" s="187">
        <f>IF((Cumulative!BM29+Cumulative!BM30)&gt;=(Cumulative!BL29+Cumulative!BL30),(Cumulative!BM29+Cumulative!BM30)-(Cumulative!BL29+Cumulative!BL30),0)</f>
        <v>8527</v>
      </c>
      <c r="BN29" s="187"/>
      <c r="BO29" s="187"/>
      <c r="BP29" s="25"/>
      <c r="BQ29" s="25">
        <f>Cumulative!BQ29</f>
        <v>11293</v>
      </c>
      <c r="BR29" s="187">
        <f>IF((Cumulative!BR29+Cumulative!BR30)&gt;=(Cumulative!BQ29+Cumulative!BQ30),(Cumulative!BR29+Cumulative!BR30)-(Cumulative!BQ29+Cumulative!BQ30),0)</f>
        <v>5113</v>
      </c>
      <c r="BS29" s="187"/>
      <c r="BT29" s="187">
        <f>IF((Cumulative!BT29+Cumulative!BT30)&gt;=(Cumulative!BS29+Cumulative!BS30),(Cumulative!BT29+Cumulative!BT30)-(Cumulative!BS29+Cumulative!BS30),0)</f>
        <v>6002</v>
      </c>
    </row>
    <row r="30" spans="2:72" s="8" customFormat="1" outlineLevel="1" x14ac:dyDescent="0.2">
      <c r="B30" s="214" t="s">
        <v>53</v>
      </c>
      <c r="C30" s="214" t="s">
        <v>32</v>
      </c>
      <c r="D30" s="113">
        <f>Cumulative!D30</f>
        <v>-501</v>
      </c>
      <c r="E30" s="23">
        <f>Cumulative!E30-Cumulative!D30</f>
        <v>-5236</v>
      </c>
      <c r="F30" s="23">
        <f>Cumulative!F30-Cumulative!E30</f>
        <v>-157</v>
      </c>
      <c r="G30" s="23">
        <f>Cumulative!G30-Cumulative!F30</f>
        <v>-1176</v>
      </c>
      <c r="H30" s="24"/>
      <c r="I30" s="25">
        <f>Cumulative!I30</f>
        <v>-1655</v>
      </c>
      <c r="J30" s="23">
        <f>Cumulative!J30-Cumulative!I30</f>
        <v>-2572</v>
      </c>
      <c r="K30" s="23">
        <f>Cumulative!K30-Cumulative!J30</f>
        <v>-792</v>
      </c>
      <c r="L30" s="23">
        <f>Cumulative!L30-Cumulative!K30</f>
        <v>-1677</v>
      </c>
      <c r="M30" s="23"/>
      <c r="N30" s="25">
        <f>Cumulative!N30</f>
        <v>-4333</v>
      </c>
      <c r="O30" s="23">
        <f>Cumulative!O30-Cumulative!N30</f>
        <v>-63</v>
      </c>
      <c r="P30" s="23">
        <f>Cumulative!P30-Cumulative!O30</f>
        <v>-8491</v>
      </c>
      <c r="Q30" s="23">
        <f>Cumulative!Q30-Cumulative!P30</f>
        <v>-22259</v>
      </c>
      <c r="R30" s="23"/>
      <c r="S30" s="25">
        <f>Cumulative!S30</f>
        <v>-16002</v>
      </c>
      <c r="T30" s="25">
        <f>Cumulative!T30-Cumulative!S30</f>
        <v>-4966</v>
      </c>
      <c r="U30" s="25">
        <v>-17564</v>
      </c>
      <c r="V30" s="25">
        <f>Cumulative!V30-Cumulative!U30</f>
        <v>-10420</v>
      </c>
      <c r="W30" s="25"/>
      <c r="X30" s="25">
        <f>Cumulative!X30</f>
        <v>-1954</v>
      </c>
      <c r="Y30" s="25">
        <f>Cumulative!Y30-Cumulative!X30</f>
        <v>-4052</v>
      </c>
      <c r="Z30" s="25">
        <v>-2966</v>
      </c>
      <c r="AA30" s="25">
        <f>Cumulative!AA30-Cumulative!Z30</f>
        <v>-2094</v>
      </c>
      <c r="AB30" s="25"/>
      <c r="AC30" s="25">
        <f>Cumulative!AC30</f>
        <v>-217</v>
      </c>
      <c r="AD30" s="25">
        <f>Cumulative!AD30-Cumulative!AC30</f>
        <v>-3173</v>
      </c>
      <c r="AE30" s="25">
        <f>Cumulative!AE30-Cumulative!AD30</f>
        <v>-883</v>
      </c>
      <c r="AF30" s="25">
        <f>Cumulative!AF30-Cumulative!AE30</f>
        <v>4273</v>
      </c>
      <c r="AG30" s="25"/>
      <c r="AH30" s="25"/>
      <c r="AI30" s="25">
        <f>IF((Cumulative!AI29+Cumulative!AI30)&gt;=(Cumulative!AH29+Cumulative!AH30),0,(Cumulative!AI29+Cumulative!AI30)-(Cumulative!AH29+Cumulative!AH30))</f>
        <v>-3344</v>
      </c>
      <c r="AJ30" s="25">
        <f>IF((Cumulative!AJ29+Cumulative!AJ30)&gt;=(Cumulative!AI29+Cumulative!AI30),0,(Cumulative!AJ29+Cumulative!AJ30)-(Cumulative!AI29+Cumulative!AI30))</f>
        <v>-3210</v>
      </c>
      <c r="AK30" s="25">
        <f>Cumulative!AK30-Cumulative!AJ30</f>
        <v>-2364</v>
      </c>
      <c r="AL30" s="25"/>
      <c r="AM30" s="25"/>
      <c r="AN30" s="25"/>
      <c r="AO30" s="25">
        <f>IF((Cumulative!AO29+Cumulative!AO30)&gt;=(Cumulative!AN29+Cumulative!AN30),0,(Cumulative!AO29+Cumulative!AO30)-(Cumulative!AN29+Cumulative!AN30))</f>
        <v>-587</v>
      </c>
      <c r="AP30" s="187"/>
      <c r="AQ30" s="25"/>
      <c r="AR30" s="25">
        <f>Cumulative!AR30</f>
        <v>-14262</v>
      </c>
      <c r="AS30" s="25"/>
      <c r="AT30" s="25">
        <f>IF((Cumulative!AT29+Cumulative!AT30)&gt;=(Cumulative!AS29+Cumulative!AS30),0,(Cumulative!AT29+Cumulative!AT30)-(Cumulative!AS29+Cumulative!AS30))</f>
        <v>-11825</v>
      </c>
      <c r="AU30" s="25"/>
      <c r="AV30" s="25"/>
      <c r="AW30" s="25">
        <f>Cumulative!AW30</f>
        <v>-456</v>
      </c>
      <c r="AX30" s="25"/>
      <c r="AY30" s="187">
        <f>IF((Cumulative!AY29+Cumulative!AY30)&gt;=(Cumulative!AX29+Cumulative!AX30),0,(Cumulative!AY29+Cumulative!AY30)-(Cumulative!AX29+Cumulative!AX30))</f>
        <v>-43</v>
      </c>
      <c r="AZ30" s="295"/>
      <c r="BA30" s="25"/>
      <c r="BB30" s="25">
        <f>Cumulative!BB30</f>
        <v>-6131</v>
      </c>
      <c r="BC30" s="25"/>
      <c r="BD30" s="25">
        <f>IF((Cumulative!BD29+Cumulative!BD30)&gt;=(Cumulative!BC29+Cumulative!BC30),0,(Cumulative!BD29+Cumulative!BD30)-(Cumulative!BC29+Cumulative!BC30))</f>
        <v>-6930</v>
      </c>
      <c r="BE30" s="25">
        <f>IF((Cumulative!BE29+Cumulative!BE30)&gt;=(Cumulative!BD29+Cumulative!BD30),0,(Cumulative!BE29+Cumulative!BE30)-(Cumulative!BD29+Cumulative!BD30))</f>
        <v>-13382</v>
      </c>
      <c r="BF30" s="25"/>
      <c r="BG30" s="25">
        <f>Cumulative!BG30</f>
        <v>-1076</v>
      </c>
      <c r="BH30" s="187">
        <f>IF((Cumulative!BH29+Cumulative!BH30)&gt;=(Cumulative!BG29+Cumulative!BG30),0,(Cumulative!BH29+Cumulative!BH30)-(Cumulative!BG29+Cumulative!BG30))</f>
        <v>-13335</v>
      </c>
      <c r="BI30" s="187">
        <f>IF((Cumulative!BI29+Cumulative!BI30)&gt;=(Cumulative!BH29+Cumulative!BH30),0,(Cumulative!BI29+Cumulative!BI30)-(Cumulative!BH29+Cumulative!BH30))</f>
        <v>-10448</v>
      </c>
      <c r="BJ30" s="187"/>
      <c r="BK30" s="25"/>
      <c r="BL30" s="25">
        <f>Cumulative!BL30</f>
        <v>-2282</v>
      </c>
      <c r="BM30" s="187"/>
      <c r="BN30" s="187">
        <f>IF((Cumulative!BN29+Cumulative!BN30)&gt;=(Cumulative!BM29+Cumulative!BM30),0,(Cumulative!BN29+Cumulative!BN30)-(Cumulative!BM29+Cumulative!BM30))</f>
        <v>-10171</v>
      </c>
      <c r="BO30" s="187">
        <f>IF((Cumulative!BO29+Cumulative!BO30)&gt;=(Cumulative!BN29+Cumulative!BN30),0,(Cumulative!BO29+Cumulative!BO30)-(Cumulative!BN29+Cumulative!BN30))</f>
        <v>-6766</v>
      </c>
      <c r="BP30" s="25"/>
      <c r="BQ30" s="25"/>
      <c r="BR30" s="187"/>
      <c r="BS30" s="187">
        <f>IF((Cumulative!BS29+Cumulative!BS30)&gt;=(Cumulative!BR29+Cumulative!BR30),0,(Cumulative!BS29+Cumulative!BS30)-(Cumulative!BR29+Cumulative!BR30))</f>
        <v>-15216</v>
      </c>
      <c r="BT30" s="187"/>
    </row>
    <row r="31" spans="2:72" s="8" customFormat="1" outlineLevel="1" x14ac:dyDescent="0.2">
      <c r="B31" s="214" t="s">
        <v>56</v>
      </c>
      <c r="C31" s="214" t="s">
        <v>57</v>
      </c>
      <c r="D31" s="23">
        <f>(D28-(D30+D29))</f>
        <v>-11</v>
      </c>
      <c r="E31" s="23">
        <f>(E28-(E30+E29))</f>
        <v>323</v>
      </c>
      <c r="F31" s="23">
        <f>(F28-(F30+F29))</f>
        <v>196</v>
      </c>
      <c r="G31" s="23">
        <f>(G28-(G30+G29))</f>
        <v>-170</v>
      </c>
      <c r="H31" s="23"/>
      <c r="I31" s="23">
        <f>(I28-(I30+I29))</f>
        <v>77</v>
      </c>
      <c r="J31" s="23">
        <f>(J28-(J30+J29))</f>
        <v>424</v>
      </c>
      <c r="K31" s="23">
        <f>(K28-(K30+K29))</f>
        <v>353</v>
      </c>
      <c r="L31" s="23">
        <f>(L28-(L30+L29))</f>
        <v>-361</v>
      </c>
      <c r="M31" s="23"/>
      <c r="N31" s="23">
        <f>(N28-(N30+N29))</f>
        <v>-39</v>
      </c>
      <c r="O31" s="23">
        <f>(O28-(O30+O29))</f>
        <v>6</v>
      </c>
      <c r="P31" s="23">
        <f>(P28-(P30+P29))</f>
        <v>295</v>
      </c>
      <c r="Q31" s="23">
        <f>(Q28-(Q30+Q29))</f>
        <v>62</v>
      </c>
      <c r="R31" s="23"/>
      <c r="S31" s="23">
        <f>(S28-(S30+S29))</f>
        <v>208</v>
      </c>
      <c r="T31" s="23">
        <f>(T28-(T30+T29))</f>
        <v>113</v>
      </c>
      <c r="U31" s="23">
        <f>(U28-(U30+U29))</f>
        <v>87</v>
      </c>
      <c r="V31" s="23">
        <f>(V28-(V30+V29))</f>
        <v>-8</v>
      </c>
      <c r="W31" s="23"/>
      <c r="X31" s="23">
        <f>(X28-(X30+X29))</f>
        <v>-150</v>
      </c>
      <c r="Y31" s="23">
        <f>(Y28-(Y30+Y29))</f>
        <v>281</v>
      </c>
      <c r="Z31" s="23">
        <f>(Z28-(Z30+Z29))</f>
        <v>195</v>
      </c>
      <c r="AA31" s="23">
        <f>(AA28-(AA30+AA29))</f>
        <v>212</v>
      </c>
      <c r="AB31" s="23"/>
      <c r="AC31" s="23">
        <f>(AC28-(AC30+AC29))</f>
        <v>93</v>
      </c>
      <c r="AD31" s="23">
        <f>(AD28-(AD30+AD29))</f>
        <v>-91</v>
      </c>
      <c r="AE31" s="23">
        <f t="shared" ref="AE31:AJ31" si="12">(AE28-(AE30+AE29))</f>
        <v>-147</v>
      </c>
      <c r="AF31" s="23">
        <f t="shared" si="12"/>
        <v>-353</v>
      </c>
      <c r="AG31" s="23"/>
      <c r="AH31" s="23">
        <f t="shared" si="12"/>
        <v>-253</v>
      </c>
      <c r="AI31" s="23">
        <f t="shared" si="12"/>
        <v>-23</v>
      </c>
      <c r="AJ31" s="23">
        <f t="shared" si="12"/>
        <v>413</v>
      </c>
      <c r="AK31" s="23">
        <f>(AK28-(AK30+AK29))</f>
        <v>-166</v>
      </c>
      <c r="AL31" s="23"/>
      <c r="AM31" s="23">
        <f>(AM28-(AM30+AM29))</f>
        <v>-159</v>
      </c>
      <c r="AN31" s="23">
        <f>(AN28-(AN30+AN29))</f>
        <v>163</v>
      </c>
      <c r="AO31" s="23">
        <f>(AO28-(AO30+AO29))</f>
        <v>154</v>
      </c>
      <c r="AP31" s="252">
        <f>(AP28-(AP30+AP29))</f>
        <v>-734</v>
      </c>
      <c r="AQ31" s="23"/>
      <c r="AR31" s="23">
        <f>(AR28-(AR30+AR29))</f>
        <v>68</v>
      </c>
      <c r="AS31" s="23">
        <f>(AS28-(AS30+AS29))</f>
        <v>48</v>
      </c>
      <c r="AT31" s="23">
        <f>(AT28-(AT30+AT29))</f>
        <v>-97</v>
      </c>
      <c r="AU31" s="23">
        <f>(AU28-(AU30+AU29))</f>
        <v>79</v>
      </c>
      <c r="AV31" s="23"/>
      <c r="AW31" s="23">
        <f>(AW28-(AW30+AW29))</f>
        <v>-25</v>
      </c>
      <c r="AX31" s="238">
        <f>(AX28-(AX30+AX29))</f>
        <v>-89</v>
      </c>
      <c r="AY31" s="252">
        <f>(AY28-(AY30+AY29))</f>
        <v>-69</v>
      </c>
      <c r="AZ31" s="341"/>
      <c r="BA31" s="23"/>
      <c r="BB31" s="23">
        <f>(BB28-(BB30+BB29))</f>
        <v>1215</v>
      </c>
      <c r="BC31" s="238">
        <f>(BC28-(BC30+BC29))</f>
        <v>-45</v>
      </c>
      <c r="BD31" s="238">
        <f>(BD28-(BD30+BD29))</f>
        <v>-266</v>
      </c>
      <c r="BE31" s="238">
        <f>(BE28-(BE30+BE29))</f>
        <v>536</v>
      </c>
      <c r="BF31" s="23"/>
      <c r="BG31" s="23">
        <f>(BG28-(BG30+BG29))</f>
        <v>39</v>
      </c>
      <c r="BH31" s="238">
        <f>(BH28-(BH30+BH29))</f>
        <v>-44</v>
      </c>
      <c r="BI31" s="238">
        <f>(BI28-(BI30+BI29))</f>
        <v>462</v>
      </c>
      <c r="BJ31" s="238">
        <f>(BJ28-(BJ30+BJ29))</f>
        <v>2540</v>
      </c>
      <c r="BK31" s="23"/>
      <c r="BL31" s="23">
        <f>(BL28-(BL30+BL29))</f>
        <v>916</v>
      </c>
      <c r="BM31" s="238">
        <f>(BM28-(BM30+BM29))</f>
        <v>723</v>
      </c>
      <c r="BN31" s="252">
        <f>(BN28-(BN30+BN29))</f>
        <v>356</v>
      </c>
      <c r="BO31" s="252">
        <f>(BO28-(BO30+BO29))</f>
        <v>1551</v>
      </c>
      <c r="BP31" s="23"/>
      <c r="BQ31" s="23">
        <f>(BQ28-(BQ30+BQ29))</f>
        <v>-636</v>
      </c>
      <c r="BR31" s="238">
        <f>(BR28-(BR30+BR29))</f>
        <v>1228</v>
      </c>
      <c r="BS31" s="238">
        <f>(BS28-(BS30+BS29))</f>
        <v>2090</v>
      </c>
      <c r="BT31" s="238">
        <f>(BT28-(BT30+BT29))</f>
        <v>5</v>
      </c>
    </row>
    <row r="32" spans="2:72" x14ac:dyDescent="0.2">
      <c r="B32" s="52" t="s">
        <v>58</v>
      </c>
      <c r="C32" s="52" t="s">
        <v>6</v>
      </c>
      <c r="D32" s="89">
        <f>Cumulative!D32</f>
        <v>-473</v>
      </c>
      <c r="E32" s="19">
        <f>Cumulative!E32-Cumulative!D32</f>
        <v>-375</v>
      </c>
      <c r="F32" s="19">
        <f>Cumulative!F32-Cumulative!E32</f>
        <v>-304</v>
      </c>
      <c r="G32" s="19">
        <f>Cumulative!G32-Cumulative!F32</f>
        <v>0</v>
      </c>
      <c r="H32" s="20"/>
      <c r="I32" s="21">
        <f>Cumulative!I32</f>
        <v>-199</v>
      </c>
      <c r="J32" s="19">
        <f>Cumulative!J32-Cumulative!I32</f>
        <v>-59</v>
      </c>
      <c r="K32" s="19">
        <f>Cumulative!K32-Cumulative!J32</f>
        <v>-130</v>
      </c>
      <c r="L32" s="19">
        <f>Cumulative!L32-Cumulative!K32</f>
        <v>-518</v>
      </c>
      <c r="M32" s="19"/>
      <c r="N32" s="21">
        <f>Cumulative!N32</f>
        <v>-80</v>
      </c>
      <c r="O32" s="19">
        <f>Cumulative!O32-Cumulative!N32</f>
        <v>-516</v>
      </c>
      <c r="P32" s="19">
        <f>Cumulative!P32-Cumulative!O32</f>
        <v>-131</v>
      </c>
      <c r="Q32" s="19">
        <f>Cumulative!Q32-Cumulative!P32</f>
        <v>-55</v>
      </c>
      <c r="R32" s="19"/>
      <c r="S32" s="21">
        <f>Cumulative!S32</f>
        <v>-530</v>
      </c>
      <c r="T32" s="21">
        <f>Cumulative!T32-Cumulative!S32</f>
        <v>-1202</v>
      </c>
      <c r="U32" s="21">
        <v>-1244</v>
      </c>
      <c r="V32" s="21">
        <f>Cumulative!V32-Cumulative!U32</f>
        <v>-1241</v>
      </c>
      <c r="W32" s="21"/>
      <c r="X32" s="21">
        <f>Cumulative!X32</f>
        <v>-1110</v>
      </c>
      <c r="Y32" s="21">
        <f>Cumulative!Y32-Cumulative!X32</f>
        <v>-1028</v>
      </c>
      <c r="Z32" s="21">
        <v>-879</v>
      </c>
      <c r="AA32" s="21">
        <f>Cumulative!AA32-Cumulative!Z32</f>
        <v>-1556</v>
      </c>
      <c r="AB32" s="21"/>
      <c r="AC32" s="21">
        <f>Cumulative!AC32</f>
        <v>-1221</v>
      </c>
      <c r="AD32" s="21">
        <f>Cumulative!AD32-Cumulative!AC32</f>
        <v>-1020</v>
      </c>
      <c r="AE32" s="21">
        <f>Cumulative!AE32-Cumulative!AD32</f>
        <v>-948</v>
      </c>
      <c r="AF32" s="21">
        <f>Cumulative!AF32-Cumulative!AE32</f>
        <v>-921</v>
      </c>
      <c r="AG32" s="21"/>
      <c r="AH32" s="21">
        <f>Cumulative!AH32</f>
        <v>-971</v>
      </c>
      <c r="AI32" s="21">
        <f>Cumulative!AI32-Cumulative!AH32</f>
        <v>604</v>
      </c>
      <c r="AJ32" s="21">
        <f>Cumulative!AJ32-Cumulative!AI32</f>
        <v>-486</v>
      </c>
      <c r="AK32" s="21">
        <f>Cumulative!AK32-Cumulative!AJ32</f>
        <v>-754</v>
      </c>
      <c r="AL32" s="21"/>
      <c r="AM32" s="21">
        <f>Cumulative!AM32</f>
        <v>-411</v>
      </c>
      <c r="AN32" s="21">
        <v>-936</v>
      </c>
      <c r="AO32" s="21">
        <f>Cumulative!AO32-Cumulative!AN32</f>
        <v>-623</v>
      </c>
      <c r="AP32" s="132">
        <f>Cumulative!AP32-Cumulative!AO32</f>
        <v>855</v>
      </c>
      <c r="AQ32" s="21"/>
      <c r="AR32" s="21">
        <f>Cumulative!AR32</f>
        <v>-486</v>
      </c>
      <c r="AS32" s="21">
        <v>-1335</v>
      </c>
      <c r="AT32" s="21">
        <f>Cumulative!AT32-Cumulative!AS32</f>
        <v>-760</v>
      </c>
      <c r="AU32" s="21">
        <f>Cumulative!AU32-Cumulative!AT32</f>
        <v>-819</v>
      </c>
      <c r="AV32" s="21"/>
      <c r="AW32" s="21">
        <f>Cumulative!AW32</f>
        <v>-573</v>
      </c>
      <c r="AX32" s="132">
        <f>Cumulative!AX32-Cumulative!AW32</f>
        <v>-1102</v>
      </c>
      <c r="AY32" s="132">
        <f>Cumulative!AY32-Cumulative!AX32</f>
        <v>-777</v>
      </c>
      <c r="AZ32" s="294"/>
      <c r="BA32" s="21"/>
      <c r="BB32" s="21">
        <f>Cumulative!BB32</f>
        <v>-591</v>
      </c>
      <c r="BC32" s="132">
        <f>Cumulative!BC32-Cumulative!BB32</f>
        <v>-648</v>
      </c>
      <c r="BD32" s="132">
        <f>Cumulative!BD32-Cumulative!BC32</f>
        <v>-644</v>
      </c>
      <c r="BE32" s="132">
        <f>Cumulative!BE32-Cumulative!BD32</f>
        <v>-1090</v>
      </c>
      <c r="BF32" s="21"/>
      <c r="BG32" s="21">
        <f>Cumulative!BG32</f>
        <v>-1168</v>
      </c>
      <c r="BH32" s="132">
        <f>Cumulative!BH32-Cumulative!BG32</f>
        <v>520</v>
      </c>
      <c r="BI32" s="132">
        <f>Cumulative!BI32-Cumulative!BH32</f>
        <v>-407</v>
      </c>
      <c r="BJ32" s="132">
        <f>Cumulative!BJ32-Cumulative!BI32</f>
        <v>-2889</v>
      </c>
      <c r="BK32" s="21"/>
      <c r="BL32" s="21">
        <f>Cumulative!BL32</f>
        <v>-1795</v>
      </c>
      <c r="BM32" s="132">
        <f>Cumulative!BM32-Cumulative!BL32</f>
        <v>-1377</v>
      </c>
      <c r="BN32" s="132">
        <f>Cumulative!BN32-Cumulative!BM32</f>
        <v>-991</v>
      </c>
      <c r="BO32" s="132">
        <f>Cumulative!BO32-Cumulative!BN32</f>
        <v>-1098</v>
      </c>
      <c r="BP32" s="21"/>
      <c r="BQ32" s="21">
        <f>Cumulative!BQ32</f>
        <v>-3714</v>
      </c>
      <c r="BR32" s="132">
        <f>Cumulative!BR32-Cumulative!BQ32</f>
        <v>-1054</v>
      </c>
      <c r="BS32" s="132">
        <f>Cumulative!BS32-Cumulative!BR32</f>
        <v>-1045</v>
      </c>
      <c r="BT32" s="132">
        <f>Cumulative!BT32-Cumulative!BS32</f>
        <v>2259</v>
      </c>
    </row>
    <row r="33" spans="2:72" ht="24" x14ac:dyDescent="0.2">
      <c r="B33" s="52" t="s">
        <v>59</v>
      </c>
      <c r="C33" s="52" t="s">
        <v>297</v>
      </c>
      <c r="D33" s="89">
        <f>Cumulative!D33</f>
        <v>140</v>
      </c>
      <c r="E33" s="19">
        <f>Cumulative!E33-Cumulative!D33</f>
        <v>-690</v>
      </c>
      <c r="F33" s="19">
        <f>Cumulative!F33-Cumulative!E33</f>
        <v>202</v>
      </c>
      <c r="G33" s="19">
        <f>Cumulative!G33-Cumulative!F33</f>
        <v>170</v>
      </c>
      <c r="H33" s="20"/>
      <c r="I33" s="21">
        <f>Cumulative!I33</f>
        <v>-32</v>
      </c>
      <c r="J33" s="19">
        <f>Cumulative!J33-Cumulative!I33</f>
        <v>36</v>
      </c>
      <c r="K33" s="19">
        <f>Cumulative!K33-Cumulative!J33</f>
        <v>-87</v>
      </c>
      <c r="L33" s="19">
        <f>Cumulative!L33-Cumulative!K33</f>
        <v>-18</v>
      </c>
      <c r="M33" s="19"/>
      <c r="N33" s="21">
        <f>Cumulative!N33</f>
        <v>-159</v>
      </c>
      <c r="O33" s="19">
        <f>Cumulative!O33-Cumulative!N33</f>
        <v>-86</v>
      </c>
      <c r="P33" s="19">
        <f>Cumulative!P33-Cumulative!O33</f>
        <v>-316</v>
      </c>
      <c r="Q33" s="19">
        <f>Cumulative!Q33-Cumulative!P33</f>
        <v>2612</v>
      </c>
      <c r="R33" s="19"/>
      <c r="S33" s="21">
        <f>Cumulative!S33</f>
        <v>-1351</v>
      </c>
      <c r="T33" s="21">
        <f>Cumulative!T33-Cumulative!S33</f>
        <v>-916</v>
      </c>
      <c r="U33" s="21">
        <v>84</v>
      </c>
      <c r="V33" s="21">
        <f>Cumulative!V33-Cumulative!U33</f>
        <v>-1517</v>
      </c>
      <c r="W33" s="21"/>
      <c r="X33" s="21">
        <f>Cumulative!X33</f>
        <v>196</v>
      </c>
      <c r="Y33" s="21">
        <f>Cumulative!Y33-Cumulative!X33</f>
        <v>-504</v>
      </c>
      <c r="Z33" s="21">
        <v>-1233</v>
      </c>
      <c r="AA33" s="21">
        <f>Cumulative!AA33-Cumulative!Z33</f>
        <v>-262</v>
      </c>
      <c r="AB33" s="21"/>
      <c r="AC33" s="21">
        <f>Cumulative!AC33</f>
        <v>-5079</v>
      </c>
      <c r="AD33" s="21">
        <f>Cumulative!AD33-Cumulative!AC33</f>
        <v>-1436</v>
      </c>
      <c r="AE33" s="21">
        <f>Cumulative!AE33-Cumulative!AD33</f>
        <v>6712</v>
      </c>
      <c r="AF33" s="21">
        <f>Cumulative!AF33-Cumulative!AE33</f>
        <v>145</v>
      </c>
      <c r="AG33" s="21"/>
      <c r="AH33" s="21">
        <f>Cumulative!AH33</f>
        <v>708</v>
      </c>
      <c r="AI33" s="21">
        <f>Cumulative!AI33-Cumulative!AH33</f>
        <v>-2486</v>
      </c>
      <c r="AJ33" s="21">
        <f>Cumulative!AJ33-Cumulative!AI33</f>
        <v>-112</v>
      </c>
      <c r="AK33" s="21">
        <f>Cumulative!AK33-Cumulative!AJ33</f>
        <v>2786</v>
      </c>
      <c r="AL33" s="21"/>
      <c r="AM33" s="21">
        <f>Cumulative!AM33</f>
        <v>-82</v>
      </c>
      <c r="AN33" s="21">
        <f>Cumulative!AN33-Cumulative!AM33</f>
        <v>1023</v>
      </c>
      <c r="AO33" s="21">
        <f>Cumulative!AO33-Cumulative!AN33</f>
        <v>2119</v>
      </c>
      <c r="AP33" s="132">
        <f>Cumulative!AP33-Cumulative!AO33</f>
        <v>-1615</v>
      </c>
      <c r="AQ33" s="21"/>
      <c r="AR33" s="21">
        <f>Cumulative!AR33</f>
        <v>-978</v>
      </c>
      <c r="AS33" s="21">
        <f>Cumulative!AS33-Cumulative!AR33</f>
        <v>-1464</v>
      </c>
      <c r="AT33" s="21">
        <f>Cumulative!AT33-Cumulative!AS33</f>
        <v>-109</v>
      </c>
      <c r="AU33" s="21">
        <f>Cumulative!AU33-Cumulative!AT33</f>
        <v>-1847</v>
      </c>
      <c r="AV33" s="21"/>
      <c r="AW33" s="21">
        <f>Cumulative!AW33</f>
        <v>1444</v>
      </c>
      <c r="AX33" s="21">
        <f>Cumulative!AX33-Cumulative!AW33</f>
        <v>1478</v>
      </c>
      <c r="AY33" s="132">
        <f>Cumulative!AY33-Cumulative!AX33</f>
        <v>1997</v>
      </c>
      <c r="AZ33" s="294"/>
      <c r="BA33" s="21"/>
      <c r="BB33" s="21">
        <f>Cumulative!BB33</f>
        <v>-219</v>
      </c>
      <c r="BC33" s="21">
        <f>Cumulative!BC33-Cumulative!BB33</f>
        <v>648</v>
      </c>
      <c r="BD33" s="21">
        <f>Cumulative!BD33-Cumulative!BC33</f>
        <v>2167</v>
      </c>
      <c r="BE33" s="21">
        <f>Cumulative!BE33-Cumulative!BD33</f>
        <v>-12152</v>
      </c>
      <c r="BF33" s="21"/>
      <c r="BG33" s="21">
        <f>Cumulative!BG33</f>
        <v>-2435</v>
      </c>
      <c r="BH33" s="21">
        <f>Cumulative!BH33-Cumulative!BG33</f>
        <v>-2290</v>
      </c>
      <c r="BI33" s="21">
        <f>Cumulative!BI33-Cumulative!BH33</f>
        <v>2070</v>
      </c>
      <c r="BJ33" s="21">
        <f>Cumulative!BJ33-Cumulative!BI33</f>
        <v>-472</v>
      </c>
      <c r="BK33" s="21"/>
      <c r="BL33" s="21">
        <f>Cumulative!BL33</f>
        <v>78</v>
      </c>
      <c r="BM33" s="21">
        <f>Cumulative!BM33-Cumulative!BL33</f>
        <v>-1182</v>
      </c>
      <c r="BN33" s="132">
        <f>Cumulative!BN33-Cumulative!BM33</f>
        <v>-1045</v>
      </c>
      <c r="BO33" s="132">
        <f>Cumulative!BO33-Cumulative!BN33</f>
        <v>2107</v>
      </c>
      <c r="BP33" s="21"/>
      <c r="BQ33" s="21">
        <f>Cumulative!BQ33</f>
        <v>122</v>
      </c>
      <c r="BR33" s="21">
        <f>Cumulative!BR33-Cumulative!BQ33</f>
        <v>664</v>
      </c>
      <c r="BS33" s="21">
        <f>Cumulative!BS33-Cumulative!BR33</f>
        <v>-1</v>
      </c>
      <c r="BT33" s="21">
        <f>Cumulative!BT33-Cumulative!BS33</f>
        <v>0</v>
      </c>
    </row>
    <row r="34" spans="2:72" ht="24" x14ac:dyDescent="0.2">
      <c r="B34" s="52" t="s">
        <v>179</v>
      </c>
      <c r="C34" s="52" t="s">
        <v>178</v>
      </c>
      <c r="D34" s="89"/>
      <c r="E34" s="19"/>
      <c r="F34" s="19"/>
      <c r="G34" s="19"/>
      <c r="H34" s="20"/>
      <c r="I34" s="21"/>
      <c r="J34" s="19"/>
      <c r="K34" s="19"/>
      <c r="L34" s="19"/>
      <c r="M34" s="19"/>
      <c r="N34" s="21"/>
      <c r="O34" s="19"/>
      <c r="P34" s="19">
        <f>Cumulative!P34-Cumulative!O34</f>
        <v>20</v>
      </c>
      <c r="Q34" s="19">
        <f>Cumulative!Q34-Cumulative!P34</f>
        <v>141</v>
      </c>
      <c r="R34" s="19"/>
      <c r="S34" s="21">
        <f>Cumulative!S34</f>
        <v>1015</v>
      </c>
      <c r="T34" s="21">
        <f>Cumulative!T34-Cumulative!S34</f>
        <v>397</v>
      </c>
      <c r="U34" s="21">
        <v>308</v>
      </c>
      <c r="V34" s="21">
        <f>Cumulative!V34-Cumulative!U34</f>
        <v>521</v>
      </c>
      <c r="W34" s="21"/>
      <c r="X34" s="21">
        <f>Cumulative!X34</f>
        <v>1170</v>
      </c>
      <c r="Y34" s="21">
        <f>Cumulative!Y34-Cumulative!X34</f>
        <v>374</v>
      </c>
      <c r="Z34" s="21">
        <v>0</v>
      </c>
      <c r="AA34" s="21">
        <f>Cumulative!AA34-Cumulative!Z34</f>
        <v>0</v>
      </c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132"/>
      <c r="AQ34" s="21"/>
      <c r="AR34" s="21"/>
      <c r="AS34" s="21"/>
      <c r="AT34" s="21"/>
      <c r="AU34" s="21"/>
      <c r="AV34" s="21"/>
      <c r="AW34" s="21"/>
      <c r="AX34" s="21"/>
      <c r="AY34" s="132"/>
      <c r="AZ34" s="294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132"/>
      <c r="BO34" s="132"/>
      <c r="BP34" s="21"/>
      <c r="BQ34" s="21"/>
      <c r="BR34" s="21"/>
      <c r="BS34" s="21"/>
      <c r="BT34" s="21"/>
    </row>
    <row r="35" spans="2:72" ht="24" x14ac:dyDescent="0.2">
      <c r="B35" s="52" t="s">
        <v>203</v>
      </c>
      <c r="C35" s="52" t="s">
        <v>202</v>
      </c>
      <c r="D35" s="89"/>
      <c r="E35" s="19"/>
      <c r="F35" s="19"/>
      <c r="G35" s="19"/>
      <c r="H35" s="20"/>
      <c r="I35" s="21"/>
      <c r="J35" s="19"/>
      <c r="K35" s="19"/>
      <c r="L35" s="19"/>
      <c r="M35" s="19"/>
      <c r="N35" s="21"/>
      <c r="O35" s="19"/>
      <c r="P35" s="19"/>
      <c r="Q35" s="19"/>
      <c r="R35" s="19"/>
      <c r="S35" s="21"/>
      <c r="T35" s="21"/>
      <c r="U35" s="21"/>
      <c r="V35" s="21"/>
      <c r="W35" s="21"/>
      <c r="X35" s="21"/>
      <c r="Y35" s="21">
        <f>Cumulative!Y35-Cumulative!X35</f>
        <v>3268</v>
      </c>
      <c r="Z35" s="21">
        <f>Cumulative!Z35-Cumulative!Y35</f>
        <v>0</v>
      </c>
      <c r="AA35" s="21">
        <f>Cumulative!AA35-Cumulative!Z35</f>
        <v>0</v>
      </c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132"/>
      <c r="AQ35" s="21"/>
      <c r="AR35" s="21"/>
      <c r="AS35" s="21"/>
      <c r="AT35" s="21"/>
      <c r="AU35" s="21"/>
      <c r="AV35" s="21"/>
      <c r="AW35" s="21"/>
      <c r="AX35" s="21"/>
      <c r="AY35" s="132"/>
      <c r="AZ35" s="294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132"/>
      <c r="BO35" s="132"/>
      <c r="BP35" s="21"/>
      <c r="BQ35" s="21"/>
      <c r="BR35" s="21"/>
      <c r="BS35" s="21"/>
      <c r="BT35" s="21"/>
    </row>
    <row r="36" spans="2:72" x14ac:dyDescent="0.2">
      <c r="B36" s="3" t="s">
        <v>60</v>
      </c>
      <c r="C36" s="3" t="s">
        <v>7</v>
      </c>
      <c r="D36" s="2">
        <f t="shared" ref="D36:K36" si="13">D26+D27+D28+D32+D33</f>
        <v>6111</v>
      </c>
      <c r="E36" s="2">
        <f t="shared" si="13"/>
        <v>1811</v>
      </c>
      <c r="F36" s="2">
        <f t="shared" si="13"/>
        <v>6701</v>
      </c>
      <c r="G36" s="2">
        <f t="shared" si="13"/>
        <v>4336</v>
      </c>
      <c r="H36" s="2"/>
      <c r="I36" s="2">
        <f t="shared" si="13"/>
        <v>3107</v>
      </c>
      <c r="J36" s="2">
        <f t="shared" si="13"/>
        <v>3520</v>
      </c>
      <c r="K36" s="2">
        <f t="shared" si="13"/>
        <v>3353</v>
      </c>
      <c r="L36" s="2">
        <f>L26+L27+L28+L32+L33</f>
        <v>5744</v>
      </c>
      <c r="M36" s="2"/>
      <c r="N36" s="2">
        <f>N26+N27+N28+N32+N33</f>
        <v>1404</v>
      </c>
      <c r="O36" s="2">
        <f>O26+O27+O28+O32+O33</f>
        <v>6323</v>
      </c>
      <c r="P36" s="2">
        <f>P26+P27+P28+P32+P33+P34</f>
        <v>3476</v>
      </c>
      <c r="Q36" s="2">
        <f>Q26+Q27+Q28+Q32+Q33+Q34</f>
        <v>-2884</v>
      </c>
      <c r="R36" s="2"/>
      <c r="S36" s="2">
        <f>S26+S27+S28+S32+S33+S34</f>
        <v>8234</v>
      </c>
      <c r="T36" s="2">
        <f>T26+T27+T28+T32+T33+T34</f>
        <v>6420</v>
      </c>
      <c r="U36" s="2">
        <f>U26+U27+U28+U32+U33+U34</f>
        <v>3276</v>
      </c>
      <c r="V36" s="2">
        <f>V26+V27+V28+V32+V33+V34</f>
        <v>3574</v>
      </c>
      <c r="W36" s="2"/>
      <c r="X36" s="2">
        <f>X26+X27+X28+X32+X33+X34+X35</f>
        <v>16567</v>
      </c>
      <c r="Y36" s="2">
        <f>Y26+Y27+Y28+Y32+Y33+Y34+Y35</f>
        <v>9025</v>
      </c>
      <c r="Z36" s="2">
        <f>Z26+Z27+Z28+Z32+Z33+Z34+Z35</f>
        <v>2428</v>
      </c>
      <c r="AA36" s="2">
        <f>AA26+AA27+AA28+AA32+AA33+AA34+AA35</f>
        <v>5090</v>
      </c>
      <c r="AB36" s="2"/>
      <c r="AC36" s="2">
        <f>AC26+AC27+AC28+AC32+AC33+AC34+AC35</f>
        <v>1395</v>
      </c>
      <c r="AD36" s="2">
        <f>AD26+AD27+AD28+AD32+AD33+AD34+AD35</f>
        <v>453</v>
      </c>
      <c r="AE36" s="2">
        <f>AE26+AE27+AE28+AE32+AE33+AE34+AE35</f>
        <v>10392</v>
      </c>
      <c r="AF36" s="2">
        <f>AF26+AF27+AF28+AF32+AF33+AF34+AF35</f>
        <v>5520</v>
      </c>
      <c r="AG36" s="2"/>
      <c r="AH36" s="2">
        <f>AH26+AH27+AH28+AH32+AH33+AH34+AH35</f>
        <v>5467</v>
      </c>
      <c r="AI36" s="2">
        <f>AI26+AI27+AI28+AI32+AI33+AI34+AI35</f>
        <v>-715</v>
      </c>
      <c r="AJ36" s="2">
        <f>AJ26+AJ27+AJ28+AJ32+AJ33+AJ34+AJ35</f>
        <v>5166</v>
      </c>
      <c r="AK36" s="2">
        <f>AK26+AK27+AK28+AK32+AK33+AK34+AK35</f>
        <v>8388</v>
      </c>
      <c r="AL36" s="2"/>
      <c r="AM36" s="2">
        <f>AM26+AM27+AM28+AM32+AM33+AM34+AM35</f>
        <v>11239</v>
      </c>
      <c r="AN36" s="2">
        <f>AN26+AN27+AN28+AN32+AN33+AN34+AN35</f>
        <v>10117</v>
      </c>
      <c r="AO36" s="2">
        <f>AO26+AO27+AO28+AO32+AO33+AO34+AO35</f>
        <v>7122</v>
      </c>
      <c r="AP36" s="150">
        <f>AP26+AP27+AP28+AP32+AP33+AP34+AP35</f>
        <v>2489</v>
      </c>
      <c r="AQ36" s="2"/>
      <c r="AR36" s="2">
        <f>AR26+AR27+AR28+AR32+AR33+AR34+AR35</f>
        <v>-9948</v>
      </c>
      <c r="AS36" s="2">
        <f>AS26+AS27+AS28+AS32+AS33+AS34+AS35</f>
        <v>8741</v>
      </c>
      <c r="AT36" s="2">
        <f>AT26+AT27+AT28+AT32+AT33+AT34+AT35</f>
        <v>-3764</v>
      </c>
      <c r="AU36" s="2">
        <f>AU26+AU27+AU28+AU32+AU33+AU34+AU35</f>
        <v>10381</v>
      </c>
      <c r="AV36" s="2"/>
      <c r="AW36" s="2">
        <f>AW26+AW27+AW28+AW32+AW33+AW34+AW35</f>
        <v>13110</v>
      </c>
      <c r="AX36" s="2">
        <f>AX26+AX27+AX28+AX32+AX33+AX34+AX35</f>
        <v>24046</v>
      </c>
      <c r="AY36" s="150">
        <f>AY26+AY27+AY28+AY32+AY33+AY34+AY35</f>
        <v>27176</v>
      </c>
      <c r="AZ36" s="296"/>
      <c r="BA36" s="2"/>
      <c r="BB36" s="2">
        <f>BB26+BB27+BB28+BB32+BB33+BB34+BB35</f>
        <v>44260</v>
      </c>
      <c r="BC36" s="2">
        <f>BC26+BC27+BC28+BC32+BC33+BC34+BC35</f>
        <v>45536</v>
      </c>
      <c r="BD36" s="2">
        <f>BD26+BD27+BD28+BD32+BD33+BD34+BD35</f>
        <v>16408</v>
      </c>
      <c r="BE36" s="2">
        <f>BE26+BE27+BE28+BE32+BE33+BE34+BE35</f>
        <v>8258</v>
      </c>
      <c r="BF36" s="2"/>
      <c r="BG36" s="2">
        <f>BG26+BG27+BG28+BG32+BG33+BG34+BG35</f>
        <v>20906</v>
      </c>
      <c r="BH36" s="2">
        <f>BH26+BH27+BH28+BH32+BH33+BH34+BH35</f>
        <v>3147</v>
      </c>
      <c r="BI36" s="2">
        <f>BI26+BI27+BI28+BI32+BI33+BI34+BI35</f>
        <v>14517</v>
      </c>
      <c r="BJ36" s="2">
        <f>BJ26+BJ27+BJ28+BJ32+BJ33+BJ34+BJ35</f>
        <v>12419</v>
      </c>
      <c r="BK36" s="2"/>
      <c r="BL36" s="2">
        <f>BL26+BL27+BL28+BL32+BL33+BL34+BL35</f>
        <v>8398</v>
      </c>
      <c r="BM36" s="2">
        <f>BM26+BM27+BM28+BM32+BM33+BM34+BM35</f>
        <v>15324</v>
      </c>
      <c r="BN36" s="150">
        <f>BN26+BN27+BN28+BN32+BN33+BN34+BN35</f>
        <v>3128</v>
      </c>
      <c r="BO36" s="150">
        <f>BO26+BO27+BO28+BO32+BO33+BO34+BO35</f>
        <v>12812</v>
      </c>
      <c r="BP36" s="2"/>
      <c r="BQ36" s="2">
        <f>BQ26+BQ27+BQ28+BQ32+BQ33+BQ34+BQ35</f>
        <v>19333</v>
      </c>
      <c r="BR36" s="2">
        <f>BR26+BR27+BR28+BR32+BR33+BR34+BR35</f>
        <v>19395</v>
      </c>
      <c r="BS36" s="2">
        <f>BS26+BS27+BS28+BS32+BS33+BS34+BS35</f>
        <v>9149</v>
      </c>
      <c r="BT36" s="2">
        <f>BT26+BT27+BT28+BT32+BT33+BT34+BT35</f>
        <v>5639</v>
      </c>
    </row>
    <row r="37" spans="2:72" x14ac:dyDescent="0.2">
      <c r="B37" s="52" t="s">
        <v>61</v>
      </c>
      <c r="C37" s="52" t="s">
        <v>8</v>
      </c>
      <c r="D37" s="89">
        <f>Cumulative!D37</f>
        <v>-988</v>
      </c>
      <c r="E37" s="19">
        <f>Cumulative!E37-Cumulative!D37</f>
        <v>-349</v>
      </c>
      <c r="F37" s="19">
        <f>Cumulative!F37-Cumulative!E37</f>
        <v>-1569</v>
      </c>
      <c r="G37" s="19">
        <f>Cumulative!G37-Cumulative!F37</f>
        <v>-1192</v>
      </c>
      <c r="H37" s="20"/>
      <c r="I37" s="21">
        <f>Cumulative!I37</f>
        <v>-749</v>
      </c>
      <c r="J37" s="19">
        <f>Cumulative!J37-Cumulative!I37</f>
        <v>-642</v>
      </c>
      <c r="K37" s="19">
        <f>Cumulative!K37-Cumulative!J37</f>
        <v>-783</v>
      </c>
      <c r="L37" s="19">
        <f>Cumulative!L37-Cumulative!K37</f>
        <v>-735</v>
      </c>
      <c r="M37" s="19"/>
      <c r="N37" s="21">
        <f>Cumulative!N37</f>
        <v>33</v>
      </c>
      <c r="O37" s="19">
        <f>Cumulative!O37-Cumulative!N37</f>
        <v>-1210</v>
      </c>
      <c r="P37" s="19">
        <f>Cumulative!P37-Cumulative!O37</f>
        <v>-514</v>
      </c>
      <c r="Q37" s="19">
        <f>Cumulative!Q37-Cumulative!P37</f>
        <v>122</v>
      </c>
      <c r="R37" s="19"/>
      <c r="S37" s="21">
        <f>Cumulative!S37</f>
        <v>-1167</v>
      </c>
      <c r="T37" s="21">
        <f>Cumulative!T37-Cumulative!S37</f>
        <v>-1424</v>
      </c>
      <c r="U37" s="21">
        <v>-812</v>
      </c>
      <c r="V37" s="21">
        <f>Cumulative!V37-Cumulative!U37</f>
        <v>-748</v>
      </c>
      <c r="W37" s="21"/>
      <c r="X37" s="21">
        <f>Cumulative!X37</f>
        <v>-2816</v>
      </c>
      <c r="Y37" s="21">
        <f>Cumulative!Y37-Cumulative!X37</f>
        <v>-1483</v>
      </c>
      <c r="Z37" s="21">
        <v>-675</v>
      </c>
      <c r="AA37" s="21">
        <f>Cumulative!AA37-Cumulative!Z37</f>
        <v>-988</v>
      </c>
      <c r="AB37" s="21"/>
      <c r="AC37" s="21">
        <f>Cumulative!AC37</f>
        <v>176</v>
      </c>
      <c r="AD37" s="21">
        <f>Cumulative!AD37-Cumulative!AC37</f>
        <v>-78</v>
      </c>
      <c r="AE37" s="21">
        <f>Cumulative!AE37-Cumulative!AD37</f>
        <v>-2203</v>
      </c>
      <c r="AF37" s="21">
        <f>Cumulative!AF37-Cumulative!AE37</f>
        <v>-1395</v>
      </c>
      <c r="AG37" s="21"/>
      <c r="AH37" s="21">
        <f>Cumulative!AH37</f>
        <v>-1321</v>
      </c>
      <c r="AI37" s="21">
        <f>Cumulative!AI37-Cumulative!AH37</f>
        <v>-6</v>
      </c>
      <c r="AJ37" s="21">
        <f>Cumulative!AJ37-Cumulative!AI37</f>
        <v>-1225</v>
      </c>
      <c r="AK37" s="21">
        <f>Cumulative!AK37-Cumulative!AJ37</f>
        <v>-2436</v>
      </c>
      <c r="AL37" s="21"/>
      <c r="AM37" s="21">
        <f>Cumulative!AM37</f>
        <v>-2465</v>
      </c>
      <c r="AN37" s="21">
        <f>Cumulative!AN37-Cumulative!AM37</f>
        <v>-1695</v>
      </c>
      <c r="AO37" s="21">
        <f>Cumulative!AO37-Cumulative!AN37</f>
        <v>-1330</v>
      </c>
      <c r="AP37" s="132">
        <f>Cumulative!AP37-Cumulative!AO37</f>
        <v>-691</v>
      </c>
      <c r="AQ37" s="21"/>
      <c r="AR37" s="21">
        <f>Cumulative!AR37</f>
        <v>-178</v>
      </c>
      <c r="AS37" s="21">
        <f>Cumulative!AS37-Cumulative!AR37</f>
        <v>399</v>
      </c>
      <c r="AT37" s="21">
        <f>Cumulative!AT37-Cumulative!AS37</f>
        <v>589</v>
      </c>
      <c r="AU37" s="21">
        <f>Cumulative!AU37-Cumulative!AT37</f>
        <v>-2384</v>
      </c>
      <c r="AV37" s="21"/>
      <c r="AW37" s="21">
        <f>Cumulative!AW37</f>
        <v>-2495</v>
      </c>
      <c r="AX37" s="21">
        <f>Cumulative!AX37-Cumulative!AW37</f>
        <v>-4983</v>
      </c>
      <c r="AY37" s="132">
        <f>Cumulative!AY37-Cumulative!AX37</f>
        <v>-5920</v>
      </c>
      <c r="AZ37" s="294"/>
      <c r="BA37" s="21"/>
      <c r="BB37" s="21">
        <f>Cumulative!BB37</f>
        <v>-8368</v>
      </c>
      <c r="BC37" s="21">
        <f>Cumulative!BC37-Cumulative!BB37</f>
        <v>-7098</v>
      </c>
      <c r="BD37" s="21">
        <f>Cumulative!BD37-Cumulative!BC37</f>
        <v>-4420</v>
      </c>
      <c r="BE37" s="21">
        <f>Cumulative!BE37-Cumulative!BD37</f>
        <v>-3542</v>
      </c>
      <c r="BF37" s="21"/>
      <c r="BG37" s="21">
        <f>Cumulative!BG37</f>
        <v>-5024</v>
      </c>
      <c r="BH37" s="21">
        <f>Cumulative!BH37-Cumulative!BG37</f>
        <v>14</v>
      </c>
      <c r="BI37" s="21">
        <f>Cumulative!BI37-Cumulative!BH37</f>
        <v>-7923</v>
      </c>
      <c r="BJ37" s="21">
        <f>Cumulative!BJ37-Cumulative!BI37</f>
        <v>-2190</v>
      </c>
      <c r="BK37" s="21"/>
      <c r="BL37" s="21">
        <f>Cumulative!BL37</f>
        <v>-1922</v>
      </c>
      <c r="BM37" s="21">
        <f>Cumulative!BM37-Cumulative!BL37</f>
        <v>-3122</v>
      </c>
      <c r="BN37" s="132">
        <f>Cumulative!BN37-Cumulative!BM37</f>
        <v>-1639</v>
      </c>
      <c r="BO37" s="132">
        <f>Cumulative!BO37-Cumulative!BN37</f>
        <v>-2459</v>
      </c>
      <c r="BP37" s="21"/>
      <c r="BQ37" s="21">
        <f>Cumulative!BQ37</f>
        <v>-4838</v>
      </c>
      <c r="BR37" s="21">
        <f>Cumulative!BR37-Cumulative!BQ37</f>
        <v>-3655</v>
      </c>
      <c r="BS37" s="21">
        <f>Cumulative!BS37-Cumulative!BR37</f>
        <v>-2720</v>
      </c>
      <c r="BT37" s="21">
        <f>Cumulative!BT37-Cumulative!BS37</f>
        <v>-2527</v>
      </c>
    </row>
    <row r="38" spans="2:72" s="5" customFormat="1" ht="15" x14ac:dyDescent="0.25">
      <c r="B38" s="3" t="s">
        <v>206</v>
      </c>
      <c r="C38" s="3" t="s">
        <v>204</v>
      </c>
      <c r="D38" s="101"/>
      <c r="E38" s="2"/>
      <c r="F38" s="2"/>
      <c r="G38" s="2"/>
      <c r="H38" s="1"/>
      <c r="I38" s="134"/>
      <c r="J38" s="2"/>
      <c r="K38" s="2"/>
      <c r="L38" s="2"/>
      <c r="M38" s="2"/>
      <c r="N38" s="134"/>
      <c r="O38" s="2"/>
      <c r="P38" s="2"/>
      <c r="Q38" s="2"/>
      <c r="R38" s="2"/>
      <c r="S38" s="134"/>
      <c r="T38" s="134"/>
      <c r="U38" s="134">
        <f>SUM(U36:U37)</f>
        <v>2464</v>
      </c>
      <c r="V38" s="134">
        <f>SUM(V36:V37)</f>
        <v>2826</v>
      </c>
      <c r="W38" s="134"/>
      <c r="X38" s="134">
        <f>SUM(X36:X37)</f>
        <v>13751</v>
      </c>
      <c r="Y38" s="134">
        <f>SUM(Y36:Y37)</f>
        <v>7542</v>
      </c>
      <c r="Z38" s="134">
        <f>SUM(Z36:Z37)</f>
        <v>1753</v>
      </c>
      <c r="AA38" s="134">
        <f>SUM(AA36:AA37)</f>
        <v>4102</v>
      </c>
      <c r="AB38" s="134"/>
      <c r="AC38" s="134">
        <f>SUM(AC36:AC37)</f>
        <v>1571</v>
      </c>
      <c r="AD38" s="134">
        <f>SUM(AD36:AD37)</f>
        <v>375</v>
      </c>
      <c r="AE38" s="134">
        <f>SUM(AE36:AE37)</f>
        <v>8189</v>
      </c>
      <c r="AF38" s="134">
        <f>SUM(AF36:AF37)</f>
        <v>4125</v>
      </c>
      <c r="AG38" s="134"/>
      <c r="AH38" s="134">
        <f>SUM(AH36:AH37)</f>
        <v>4146</v>
      </c>
      <c r="AI38" s="134">
        <f>SUM(AI36:AI37)</f>
        <v>-721</v>
      </c>
      <c r="AJ38" s="134">
        <f>SUM(AJ36:AJ37)</f>
        <v>3941</v>
      </c>
      <c r="AK38" s="134">
        <f>SUM(AK36:AK37)</f>
        <v>5952</v>
      </c>
      <c r="AL38" s="134"/>
      <c r="AM38" s="134">
        <f>SUM(AM36:AM37)</f>
        <v>8774</v>
      </c>
      <c r="AN38" s="134">
        <f>SUM(AN36:AN37)</f>
        <v>8422</v>
      </c>
      <c r="AO38" s="134">
        <f>SUM(AO36:AO37)</f>
        <v>5792</v>
      </c>
      <c r="AP38" s="189">
        <f>SUM(AP36:AP37)</f>
        <v>1798</v>
      </c>
      <c r="AQ38" s="134"/>
      <c r="AR38" s="134">
        <f>SUM(AR36:AR37)</f>
        <v>-10126</v>
      </c>
      <c r="AS38" s="134">
        <f>SUM(AS36:AS37)</f>
        <v>9140</v>
      </c>
      <c r="AT38" s="134">
        <f>SUM(AT36:AT37)</f>
        <v>-3175</v>
      </c>
      <c r="AU38" s="134">
        <f>SUM(AU36:AU37)</f>
        <v>7997</v>
      </c>
      <c r="AV38" s="134"/>
      <c r="AW38" s="134">
        <f>SUM(AW36:AW37)</f>
        <v>10615</v>
      </c>
      <c r="AX38" s="134">
        <f>SUM(AX36:AX37)</f>
        <v>19063</v>
      </c>
      <c r="AY38" s="189">
        <f>SUM(AY36:AY37)</f>
        <v>21256</v>
      </c>
      <c r="AZ38" s="253"/>
      <c r="BA38" s="134"/>
      <c r="BB38" s="134">
        <f>SUM(BB36:BB37)</f>
        <v>35892</v>
      </c>
      <c r="BC38" s="134">
        <f>SUM(BC36:BC37)</f>
        <v>38438</v>
      </c>
      <c r="BD38" s="134">
        <f>SUM(BD36:BD37)</f>
        <v>11988</v>
      </c>
      <c r="BE38" s="134">
        <f>SUM(BE36:BE37)</f>
        <v>4716</v>
      </c>
      <c r="BF38" s="134"/>
      <c r="BG38" s="134">
        <f>SUM(BG36:BG37)</f>
        <v>15882</v>
      </c>
      <c r="BH38" s="134">
        <f>SUM(BH36:BH37)</f>
        <v>3161</v>
      </c>
      <c r="BI38" s="134">
        <f>SUM(BI36:BI37)</f>
        <v>6594</v>
      </c>
      <c r="BJ38" s="134">
        <f>SUM(BJ36:BJ37)</f>
        <v>10229</v>
      </c>
      <c r="BK38" s="134"/>
      <c r="BL38" s="134">
        <f>SUM(BL36:BL37)</f>
        <v>6476</v>
      </c>
      <c r="BM38" s="134">
        <f>SUM(BM36:BM37)</f>
        <v>12202</v>
      </c>
      <c r="BN38" s="189">
        <f>SUM(BN36:BN37)</f>
        <v>1489</v>
      </c>
      <c r="BO38" s="189">
        <f>SUM(BO36:BO37)</f>
        <v>10353</v>
      </c>
      <c r="BP38" s="134"/>
      <c r="BQ38" s="134">
        <f>SUM(BQ36:BQ37)</f>
        <v>14495</v>
      </c>
      <c r="BR38" s="134">
        <f>SUM(BR36:BR37)</f>
        <v>15740</v>
      </c>
      <c r="BS38" s="134">
        <f>SUM(BS36:BS37)</f>
        <v>6429</v>
      </c>
      <c r="BT38" s="134">
        <f>SUM(BT36:BT37)</f>
        <v>3112</v>
      </c>
    </row>
    <row r="39" spans="2:72" s="5" customFormat="1" ht="15" x14ac:dyDescent="0.25">
      <c r="B39" s="3" t="s">
        <v>207</v>
      </c>
      <c r="C39" s="3" t="s">
        <v>205</v>
      </c>
      <c r="D39" s="101"/>
      <c r="E39" s="2"/>
      <c r="F39" s="2"/>
      <c r="G39" s="2"/>
      <c r="H39" s="1"/>
      <c r="I39" s="134"/>
      <c r="J39" s="2"/>
      <c r="K39" s="2"/>
      <c r="L39" s="2"/>
      <c r="M39" s="2"/>
      <c r="N39" s="134"/>
      <c r="O39" s="2"/>
      <c r="P39" s="2"/>
      <c r="Q39" s="2"/>
      <c r="R39" s="2"/>
      <c r="S39" s="134"/>
      <c r="T39" s="134"/>
      <c r="U39" s="134">
        <v>-205</v>
      </c>
      <c r="V39" s="134">
        <f>Cumulative!V39-Cumulative!U39</f>
        <v>-442</v>
      </c>
      <c r="W39" s="134"/>
      <c r="X39" s="134">
        <f>Cumulative!X39</f>
        <v>-1094</v>
      </c>
      <c r="Y39" s="134">
        <f>Cumulative!Y39-Cumulative!X39</f>
        <v>-478</v>
      </c>
      <c r="Z39" s="134">
        <f>Cumulative!Z39-Cumulative!Y39</f>
        <v>-51</v>
      </c>
      <c r="AA39" s="134">
        <f>Cumulative!AA39-Cumulative!Z39</f>
        <v>0</v>
      </c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89"/>
      <c r="AQ39" s="134"/>
      <c r="AR39" s="134"/>
      <c r="AS39" s="134"/>
      <c r="AT39" s="134"/>
      <c r="AU39" s="134"/>
      <c r="AV39" s="134"/>
      <c r="AW39" s="134"/>
      <c r="AX39" s="134"/>
      <c r="AY39" s="189"/>
      <c r="AZ39" s="253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89"/>
      <c r="BO39" s="189"/>
      <c r="BP39" s="134"/>
      <c r="BQ39" s="134"/>
      <c r="BR39" s="134"/>
      <c r="BS39" s="134"/>
      <c r="BT39" s="134"/>
    </row>
    <row r="40" spans="2:72" x14ac:dyDescent="0.2">
      <c r="B40" s="115" t="s">
        <v>62</v>
      </c>
      <c r="C40" s="115" t="s">
        <v>9</v>
      </c>
      <c r="D40" s="73">
        <f>SUM(D36:D37)</f>
        <v>5123</v>
      </c>
      <c r="E40" s="73">
        <f>SUM(E36:E37)</f>
        <v>1462</v>
      </c>
      <c r="F40" s="73">
        <f>SUM(F36:F37)</f>
        <v>5132</v>
      </c>
      <c r="G40" s="73">
        <f>SUM(G36:G37)</f>
        <v>3144</v>
      </c>
      <c r="H40" s="73"/>
      <c r="I40" s="73">
        <f>SUM(I36:I37)</f>
        <v>2358</v>
      </c>
      <c r="J40" s="73">
        <f>SUM(J36:J37)</f>
        <v>2878</v>
      </c>
      <c r="K40" s="73">
        <f>SUM(K36:K37)</f>
        <v>2570</v>
      </c>
      <c r="L40" s="73">
        <f>SUM(L36:L37)</f>
        <v>5009</v>
      </c>
      <c r="M40" s="73"/>
      <c r="N40" s="73">
        <f>SUM(N36:N37)</f>
        <v>1437</v>
      </c>
      <c r="O40" s="73">
        <f>SUM(O36:O37)</f>
        <v>5113</v>
      </c>
      <c r="P40" s="73">
        <f>SUM(P36:P37)</f>
        <v>2962</v>
      </c>
      <c r="Q40" s="73">
        <f>SUM(Q36:Q37)</f>
        <v>-2762</v>
      </c>
      <c r="R40" s="73"/>
      <c r="S40" s="73">
        <f>SUM(S36:S37)</f>
        <v>7067</v>
      </c>
      <c r="T40" s="73">
        <f>SUM(T36:T37)</f>
        <v>4996</v>
      </c>
      <c r="U40" s="73">
        <f>U38+U39</f>
        <v>2259</v>
      </c>
      <c r="V40" s="73">
        <f>V38+V39</f>
        <v>2384</v>
      </c>
      <c r="W40" s="73"/>
      <c r="X40" s="73">
        <f>X38+X39</f>
        <v>12657</v>
      </c>
      <c r="Y40" s="73">
        <f>Y38+Y39</f>
        <v>7064</v>
      </c>
      <c r="Z40" s="73">
        <f>Z38+Z39</f>
        <v>1702</v>
      </c>
      <c r="AA40" s="73">
        <f>AA38+AA39</f>
        <v>4102</v>
      </c>
      <c r="AB40" s="73"/>
      <c r="AC40" s="73">
        <f>AC38+AC39</f>
        <v>1571</v>
      </c>
      <c r="AD40" s="73">
        <f>AD38+AD39</f>
        <v>375</v>
      </c>
      <c r="AE40" s="73">
        <f>AE38+AE39</f>
        <v>8189</v>
      </c>
      <c r="AF40" s="73">
        <f>AF38+AF39</f>
        <v>4125</v>
      </c>
      <c r="AG40" s="73"/>
      <c r="AH40" s="73">
        <f>AH38+AH39</f>
        <v>4146</v>
      </c>
      <c r="AI40" s="73">
        <f>AI38+AI39</f>
        <v>-721</v>
      </c>
      <c r="AJ40" s="73">
        <f>AJ38+AJ39</f>
        <v>3941</v>
      </c>
      <c r="AK40" s="73">
        <f>AK38+AK39</f>
        <v>5952</v>
      </c>
      <c r="AL40" s="73"/>
      <c r="AM40" s="73">
        <f>AM38+AM39</f>
        <v>8774</v>
      </c>
      <c r="AN40" s="73">
        <f>AN38+AN39</f>
        <v>8422</v>
      </c>
      <c r="AO40" s="73">
        <f>AO38+AO39</f>
        <v>5792</v>
      </c>
      <c r="AP40" s="188">
        <f>AP38+AP39</f>
        <v>1798</v>
      </c>
      <c r="AQ40" s="73"/>
      <c r="AR40" s="73">
        <f>AR38+AR39</f>
        <v>-10126</v>
      </c>
      <c r="AS40" s="73">
        <f>AS38+AS39</f>
        <v>9140</v>
      </c>
      <c r="AT40" s="73">
        <f>AT38+AT39</f>
        <v>-3175</v>
      </c>
      <c r="AU40" s="73">
        <f>AU38+AU39</f>
        <v>7997</v>
      </c>
      <c r="AV40" s="73"/>
      <c r="AW40" s="73">
        <f>AW38+AW39</f>
        <v>10615</v>
      </c>
      <c r="AX40" s="73">
        <f>AX38+AX39</f>
        <v>19063</v>
      </c>
      <c r="AY40" s="188">
        <f>AY38+AY39</f>
        <v>21256</v>
      </c>
      <c r="AZ40" s="303"/>
      <c r="BA40" s="73"/>
      <c r="BB40" s="73">
        <f>BB38+BB39</f>
        <v>35892</v>
      </c>
      <c r="BC40" s="73">
        <f>BC38+BC39</f>
        <v>38438</v>
      </c>
      <c r="BD40" s="73">
        <f>BD38+BD39</f>
        <v>11988</v>
      </c>
      <c r="BE40" s="73">
        <f>BE38+BE39</f>
        <v>4716</v>
      </c>
      <c r="BF40" s="73"/>
      <c r="BG40" s="73">
        <f>BG38+BG39</f>
        <v>15882</v>
      </c>
      <c r="BH40" s="73">
        <f>BH38+BH39</f>
        <v>3161</v>
      </c>
      <c r="BI40" s="73">
        <f>BI38+BI39</f>
        <v>6594</v>
      </c>
      <c r="BJ40" s="73">
        <f>BJ38+BJ39</f>
        <v>10229</v>
      </c>
      <c r="BK40" s="73"/>
      <c r="BL40" s="73">
        <f>BL38+BL39</f>
        <v>6476</v>
      </c>
      <c r="BM40" s="73">
        <f>BM38+BM39</f>
        <v>12202</v>
      </c>
      <c r="BN40" s="188">
        <f>BN38+BN39</f>
        <v>1489</v>
      </c>
      <c r="BO40" s="188">
        <f>BO38+BO39</f>
        <v>10353</v>
      </c>
      <c r="BP40" s="73"/>
      <c r="BQ40" s="73">
        <f>BQ38+BQ39</f>
        <v>14495</v>
      </c>
      <c r="BR40" s="73">
        <f>BR38+BR39</f>
        <v>15740</v>
      </c>
      <c r="BS40" s="73">
        <f>BS38+BS39</f>
        <v>6429</v>
      </c>
      <c r="BT40" s="73">
        <f>BT38+BT39</f>
        <v>3112</v>
      </c>
    </row>
    <row r="41" spans="2:72" x14ac:dyDescent="0.2">
      <c r="B41" s="3" t="s">
        <v>64</v>
      </c>
      <c r="C41" s="3" t="s">
        <v>21</v>
      </c>
      <c r="D41" s="1"/>
      <c r="E41" s="2"/>
      <c r="F41" s="1"/>
      <c r="G41" s="1"/>
      <c r="H41" s="1"/>
      <c r="I41" s="89"/>
      <c r="J41" s="2"/>
      <c r="K41" s="2"/>
      <c r="L41" s="2"/>
      <c r="M41" s="2"/>
      <c r="N41" s="21"/>
      <c r="O41" s="2"/>
      <c r="P41" s="2"/>
      <c r="Q41" s="2"/>
      <c r="R41" s="2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132"/>
      <c r="AQ41" s="21"/>
      <c r="AR41" s="21"/>
      <c r="AS41" s="21"/>
      <c r="AT41" s="21"/>
      <c r="AU41" s="21"/>
      <c r="AV41" s="21"/>
      <c r="AW41" s="21"/>
      <c r="AX41" s="21"/>
      <c r="AY41" s="132"/>
      <c r="AZ41" s="294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132"/>
      <c r="BO41" s="132"/>
      <c r="BP41" s="21"/>
      <c r="BQ41" s="21"/>
      <c r="BR41" s="21"/>
      <c r="BS41" s="21"/>
      <c r="BT41" s="21"/>
    </row>
    <row r="42" spans="2:72" x14ac:dyDescent="0.2">
      <c r="B42" s="52" t="s">
        <v>65</v>
      </c>
      <c r="C42" s="52" t="s">
        <v>22</v>
      </c>
      <c r="D42" s="21">
        <f>Cumulative!D42</f>
        <v>4840</v>
      </c>
      <c r="E42" s="19">
        <f>Cumulative!E42-Cumulative!D42</f>
        <v>1345</v>
      </c>
      <c r="F42" s="19">
        <f>Cumulative!F42-Cumulative!E42</f>
        <v>5019</v>
      </c>
      <c r="G42" s="19">
        <f>Cumulative!G42-Cumulative!F42</f>
        <v>2991</v>
      </c>
      <c r="H42" s="1"/>
      <c r="I42" s="21">
        <f>Cumulative!I42</f>
        <v>2089</v>
      </c>
      <c r="J42" s="19">
        <f>Cumulative!J42-Cumulative!I42</f>
        <v>2547</v>
      </c>
      <c r="K42" s="19">
        <f>Cumulative!K42-Cumulative!J42</f>
        <v>2654</v>
      </c>
      <c r="L42" s="19">
        <f>Cumulative!L42-Cumulative!K42</f>
        <v>4935</v>
      </c>
      <c r="M42" s="19"/>
      <c r="N42" s="21">
        <f>Cumulative!N42</f>
        <v>831</v>
      </c>
      <c r="O42" s="19">
        <f>Cumulative!O42-Cumulative!N42</f>
        <v>5309</v>
      </c>
      <c r="P42" s="19">
        <f>Cumulative!P42-Cumulative!O42</f>
        <v>2480</v>
      </c>
      <c r="Q42" s="19">
        <f>Cumulative!Q42-Cumulative!P42</f>
        <v>-4239</v>
      </c>
      <c r="R42" s="19"/>
      <c r="S42" s="21">
        <f>Cumulative!S42</f>
        <v>6776</v>
      </c>
      <c r="T42" s="21">
        <f>Cumulative!T42-Cumulative!S42</f>
        <v>5065</v>
      </c>
      <c r="U42" s="21">
        <v>1143</v>
      </c>
      <c r="V42" s="21">
        <f>Cumulative!V42-Cumulative!U42</f>
        <v>1755</v>
      </c>
      <c r="W42" s="21"/>
      <c r="X42" s="21">
        <f>Cumulative!X42</f>
        <v>13186</v>
      </c>
      <c r="Y42" s="21">
        <f>Cumulative!Y42-Cumulative!X42</f>
        <v>369</v>
      </c>
      <c r="Z42" s="21">
        <v>1682</v>
      </c>
      <c r="AA42" s="21">
        <f>Cumulative!AA42-Cumulative!Z42</f>
        <v>4034</v>
      </c>
      <c r="AB42" s="21"/>
      <c r="AC42" s="21">
        <f>Cumulative!AC42</f>
        <v>1482</v>
      </c>
      <c r="AD42" s="21">
        <f>Cumulative!AD42-Cumulative!AC42</f>
        <v>185</v>
      </c>
      <c r="AE42" s="21">
        <f>Cumulative!AE42-Cumulative!AD42</f>
        <v>7943</v>
      </c>
      <c r="AF42" s="21">
        <f>Cumulative!AF42-Cumulative!AE42</f>
        <v>3822</v>
      </c>
      <c r="AG42" s="21"/>
      <c r="AH42" s="21">
        <f>Cumulative!AH42</f>
        <v>3933</v>
      </c>
      <c r="AI42" s="21">
        <f>Cumulative!AI42-Cumulative!AH42</f>
        <v>-747</v>
      </c>
      <c r="AJ42" s="21">
        <f>Cumulative!AJ42-Cumulative!AI42</f>
        <v>3817</v>
      </c>
      <c r="AK42" s="21">
        <f>Cumulative!AK42-Cumulative!AJ42</f>
        <v>5765</v>
      </c>
      <c r="AL42" s="21"/>
      <c r="AM42" s="21">
        <f>Cumulative!AM42</f>
        <v>8609</v>
      </c>
      <c r="AN42" s="21">
        <f>Cumulative!AN42-Cumulative!AM42</f>
        <v>8218</v>
      </c>
      <c r="AO42" s="21">
        <f>Cumulative!AO42-Cumulative!AN42</f>
        <v>5635</v>
      </c>
      <c r="AP42" s="132">
        <f>Cumulative!AP42-Cumulative!AO42</f>
        <v>1757</v>
      </c>
      <c r="AQ42" s="21"/>
      <c r="AR42" s="21">
        <f>Cumulative!AR42</f>
        <v>-10250</v>
      </c>
      <c r="AS42" s="21">
        <f>Cumulative!AS42-Cumulative!AR42</f>
        <v>8955</v>
      </c>
      <c r="AT42" s="21">
        <f>Cumulative!AT42-Cumulative!AS42</f>
        <v>-3267</v>
      </c>
      <c r="AU42" s="21">
        <f>Cumulative!AU42-Cumulative!AT42</f>
        <v>7872</v>
      </c>
      <c r="AV42" s="21"/>
      <c r="AW42" s="21">
        <f>Cumulative!AW42</f>
        <v>10478</v>
      </c>
      <c r="AX42" s="21">
        <f>Cumulative!AX42-Cumulative!AW42</f>
        <v>18843</v>
      </c>
      <c r="AY42" s="132">
        <f>Cumulative!AY42-Cumulative!AX42</f>
        <v>21039</v>
      </c>
      <c r="AZ42" s="294"/>
      <c r="BA42" s="21"/>
      <c r="BB42" s="21">
        <f>Cumulative!BB42</f>
        <v>35685</v>
      </c>
      <c r="BC42" s="21">
        <f>Cumulative!BC42-Cumulative!BB42</f>
        <v>38318</v>
      </c>
      <c r="BD42" s="21">
        <f>Cumulative!BD42-Cumulative!BC42</f>
        <v>11824</v>
      </c>
      <c r="BE42" s="21">
        <f>Cumulative!BE42-Cumulative!BD42</f>
        <v>4607</v>
      </c>
      <c r="BF42" s="21"/>
      <c r="BG42" s="21">
        <f>Cumulative!BG42</f>
        <v>15767</v>
      </c>
      <c r="BH42" s="21">
        <f>Cumulative!BH42-Cumulative!BG42</f>
        <v>3172</v>
      </c>
      <c r="BI42" s="21">
        <f>Cumulative!BI42-Cumulative!BH42</f>
        <v>6557</v>
      </c>
      <c r="BJ42" s="21">
        <f>Cumulative!BJ42-Cumulative!BI42</f>
        <v>10225</v>
      </c>
      <c r="BK42" s="21"/>
      <c r="BL42" s="21">
        <f>Cumulative!BL42</f>
        <v>6457</v>
      </c>
      <c r="BM42" s="21">
        <f>Cumulative!BM42-Cumulative!BL42</f>
        <v>12113</v>
      </c>
      <c r="BN42" s="132">
        <f>Cumulative!BN42-Cumulative!BM42</f>
        <v>1448</v>
      </c>
      <c r="BO42" s="132">
        <f>Cumulative!BO42-Cumulative!BN42</f>
        <v>10421</v>
      </c>
      <c r="BP42" s="21"/>
      <c r="BQ42" s="21">
        <f>Cumulative!BQ42</f>
        <v>14482</v>
      </c>
      <c r="BR42" s="21">
        <f>Cumulative!BR42-Cumulative!BQ42</f>
        <v>15688</v>
      </c>
      <c r="BS42" s="21">
        <f>Cumulative!BS42-Cumulative!BR42</f>
        <v>6425</v>
      </c>
      <c r="BT42" s="21">
        <f>Cumulative!BT42-Cumulative!BS42</f>
        <v>3048</v>
      </c>
    </row>
    <row r="43" spans="2:72" ht="15" thickBot="1" x14ac:dyDescent="0.25">
      <c r="B43" s="117" t="s">
        <v>66</v>
      </c>
      <c r="C43" s="117" t="s">
        <v>23</v>
      </c>
      <c r="D43" s="118">
        <f>D40-D42</f>
        <v>283</v>
      </c>
      <c r="E43" s="118">
        <f>E40-E42</f>
        <v>117</v>
      </c>
      <c r="F43" s="118">
        <f>F40-F42</f>
        <v>113</v>
      </c>
      <c r="G43" s="118">
        <f>G40-G42</f>
        <v>153</v>
      </c>
      <c r="H43" s="118"/>
      <c r="I43" s="118">
        <f>I40-I42</f>
        <v>269</v>
      </c>
      <c r="J43" s="118">
        <f>J40-J42</f>
        <v>331</v>
      </c>
      <c r="K43" s="118">
        <f>K40-K42</f>
        <v>-84</v>
      </c>
      <c r="L43" s="118">
        <f>L40-L42</f>
        <v>74</v>
      </c>
      <c r="M43" s="118"/>
      <c r="N43" s="118">
        <f>N40-N42</f>
        <v>606</v>
      </c>
      <c r="O43" s="118">
        <f>O40-O42</f>
        <v>-196</v>
      </c>
      <c r="P43" s="118">
        <f>P40-P42</f>
        <v>482</v>
      </c>
      <c r="Q43" s="118">
        <f>Q40-Q42</f>
        <v>1477</v>
      </c>
      <c r="R43" s="118"/>
      <c r="S43" s="118">
        <f>S40-S42</f>
        <v>291</v>
      </c>
      <c r="T43" s="118">
        <f>T40-T42</f>
        <v>-69</v>
      </c>
      <c r="U43" s="118">
        <f>U40-U42</f>
        <v>1116</v>
      </c>
      <c r="V43" s="118">
        <f>V40-V42</f>
        <v>629</v>
      </c>
      <c r="W43" s="118"/>
      <c r="X43" s="118">
        <f>X40-X42</f>
        <v>-529</v>
      </c>
      <c r="Y43" s="118">
        <f>Y40-Y42</f>
        <v>6695</v>
      </c>
      <c r="Z43" s="118">
        <f>Z40-Z42</f>
        <v>20</v>
      </c>
      <c r="AA43" s="118">
        <f>AA40-AA42</f>
        <v>68</v>
      </c>
      <c r="AB43" s="118"/>
      <c r="AC43" s="118">
        <f>AC40-AC42</f>
        <v>89</v>
      </c>
      <c r="AD43" s="118">
        <f>AD40-AD42</f>
        <v>190</v>
      </c>
      <c r="AE43" s="118">
        <f>AE40-AE42</f>
        <v>246</v>
      </c>
      <c r="AF43" s="118">
        <f>AF40-AF42</f>
        <v>303</v>
      </c>
      <c r="AG43" s="118"/>
      <c r="AH43" s="118">
        <f>AH40-AH42</f>
        <v>213</v>
      </c>
      <c r="AI43" s="118">
        <f>AI40-AI42</f>
        <v>26</v>
      </c>
      <c r="AJ43" s="118">
        <f>AJ40-AJ42</f>
        <v>124</v>
      </c>
      <c r="AK43" s="226">
        <f>AK40-AK42</f>
        <v>187</v>
      </c>
      <c r="AL43" s="118"/>
      <c r="AM43" s="118">
        <f>AM40-AM42</f>
        <v>165</v>
      </c>
      <c r="AN43" s="118">
        <f>AN40-AN42</f>
        <v>204</v>
      </c>
      <c r="AO43" s="118">
        <f>AO40-AO42</f>
        <v>157</v>
      </c>
      <c r="AP43" s="226">
        <f>AP40-AP42</f>
        <v>41</v>
      </c>
      <c r="AQ43" s="118"/>
      <c r="AR43" s="118">
        <f>AR40-AR42</f>
        <v>124</v>
      </c>
      <c r="AS43" s="118">
        <f>AS40-AS42</f>
        <v>185</v>
      </c>
      <c r="AT43" s="118">
        <f>AT40-AT42</f>
        <v>92</v>
      </c>
      <c r="AU43" s="118">
        <f>AU40-AU42</f>
        <v>125</v>
      </c>
      <c r="AV43" s="118"/>
      <c r="AW43" s="118">
        <f>AW40-AW42</f>
        <v>137</v>
      </c>
      <c r="AX43" s="118">
        <f>AX40-AX42</f>
        <v>220</v>
      </c>
      <c r="AY43" s="133">
        <f>AY40-AY42</f>
        <v>217</v>
      </c>
      <c r="AZ43" s="342"/>
      <c r="BA43" s="118"/>
      <c r="BB43" s="118">
        <f>BB40-BB42</f>
        <v>207</v>
      </c>
      <c r="BC43" s="118">
        <f>BC40-BC42</f>
        <v>120</v>
      </c>
      <c r="BD43" s="118">
        <f>BD40-BD42</f>
        <v>164</v>
      </c>
      <c r="BE43" s="118">
        <f>BE40-BE42</f>
        <v>109</v>
      </c>
      <c r="BF43" s="118"/>
      <c r="BG43" s="118">
        <f>BG40-BG42</f>
        <v>115</v>
      </c>
      <c r="BH43" s="118">
        <f>BH40-BH42</f>
        <v>-11</v>
      </c>
      <c r="BI43" s="118">
        <f>BI40-BI42</f>
        <v>37</v>
      </c>
      <c r="BJ43" s="118">
        <f>BJ40-BJ42</f>
        <v>4</v>
      </c>
      <c r="BK43" s="118"/>
      <c r="BL43" s="118">
        <f>BL40-BL42</f>
        <v>19</v>
      </c>
      <c r="BM43" s="118">
        <f>BM40-BM42</f>
        <v>89</v>
      </c>
      <c r="BN43" s="133">
        <f>BN40-BN42</f>
        <v>41</v>
      </c>
      <c r="BO43" s="133">
        <f>BO40-BO42</f>
        <v>-68</v>
      </c>
      <c r="BP43" s="118"/>
      <c r="BQ43" s="118">
        <f>BQ40-BQ42</f>
        <v>13</v>
      </c>
      <c r="BR43" s="118">
        <f>BR40-BR42</f>
        <v>52</v>
      </c>
      <c r="BS43" s="118">
        <f>BS40-BS42</f>
        <v>4</v>
      </c>
      <c r="BT43" s="118">
        <f>BT40-BT42</f>
        <v>64</v>
      </c>
    </row>
    <row r="44" spans="2:72" x14ac:dyDescent="0.2">
      <c r="B44" s="52"/>
      <c r="C44" s="52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J44" s="21"/>
      <c r="AK44" s="21"/>
      <c r="AL44" s="21"/>
      <c r="AM44" s="21"/>
      <c r="AQ44" s="21"/>
      <c r="AR44" s="21"/>
      <c r="AS44" s="21"/>
      <c r="AT44" s="21"/>
      <c r="AU44" s="21"/>
      <c r="AV44" s="21"/>
      <c r="AW44" s="21"/>
      <c r="AX44" s="21"/>
      <c r="AY44" s="21"/>
      <c r="AZ44" s="328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132"/>
      <c r="BO44" s="132"/>
      <c r="BP44" s="21"/>
      <c r="BQ44" s="21"/>
      <c r="BR44" s="21"/>
    </row>
    <row r="45" spans="2:72" x14ac:dyDescent="0.2">
      <c r="B45" s="119" t="s">
        <v>160</v>
      </c>
      <c r="C45" s="119" t="s">
        <v>161</v>
      </c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25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123"/>
      <c r="BM45" s="123"/>
      <c r="BN45" s="253"/>
      <c r="BO45" s="253"/>
      <c r="BP45" s="123"/>
      <c r="BQ45" s="123"/>
      <c r="BR45" s="123"/>
      <c r="BS45" s="123"/>
      <c r="BT45" s="123"/>
    </row>
    <row r="46" spans="2:72" x14ac:dyDescent="0.2">
      <c r="B46" s="3" t="s">
        <v>63</v>
      </c>
      <c r="C46" s="3" t="s">
        <v>133</v>
      </c>
      <c r="D46" s="2">
        <f>D40-((D18+D19+D29+D30)*0.8)</f>
        <v>3785.3999999999996</v>
      </c>
      <c r="E46" s="2">
        <f>E40-((E18+E19+E29+E30)*0.8)</f>
        <v>3117.2</v>
      </c>
      <c r="F46" s="2">
        <f>F40-((F18+F19+F29+F30)*0.8)</f>
        <v>3712</v>
      </c>
      <c r="G46" s="2">
        <f>G40-((G18+G19+G29+G30)*0.8)</f>
        <v>2871.2</v>
      </c>
      <c r="H46" s="2"/>
      <c r="I46" s="2">
        <f>I40-((I18+I19+I29+I30)*0.8)</f>
        <v>2793.2</v>
      </c>
      <c r="J46" s="2">
        <f>J40-((J18+J19+J29+J30)*0.8)</f>
        <v>3563.6</v>
      </c>
      <c r="K46" s="2">
        <f>K40-((K18+K19+K29+K30)*0.8)</f>
        <v>2590.8000000000002</v>
      </c>
      <c r="L46" s="2">
        <f>L40-((L18+L19+L29+L30)*0.8)</f>
        <v>5321.8</v>
      </c>
      <c r="M46" s="2"/>
      <c r="N46" s="2">
        <f>N40-((N18+N19+N29+N30)*0.8)</f>
        <v>3390.6000000000004</v>
      </c>
      <c r="O46" s="2">
        <f>O40-((O18+O19+O29+O30)*0.8)</f>
        <v>4189</v>
      </c>
      <c r="P46" s="2">
        <f>P40-((P18+P19+P29+P30)*0.8)</f>
        <v>6678</v>
      </c>
      <c r="Q46" s="2">
        <f>Q40-((Q18+Q19+Q29+Q30)*0.8)</f>
        <v>6710</v>
      </c>
      <c r="R46" s="2"/>
      <c r="S46" s="2">
        <f>S40-((S18+S19+S29+S30)*0.8)</f>
        <v>8156.6</v>
      </c>
      <c r="T46" s="2">
        <f>T40-((T18+T19+T29+T30)*0.8)</f>
        <v>3285.6</v>
      </c>
      <c r="U46" s="2">
        <f>U40-((U18+U19+U29+U30)*0.8)</f>
        <v>7099</v>
      </c>
      <c r="V46" s="2">
        <f>V40-((V18+V19+V29+V30)*0.8)</f>
        <v>4348.8</v>
      </c>
      <c r="W46" s="2"/>
      <c r="X46" s="2">
        <f>X40-((X18+X19+X29+X30)*0.8)</f>
        <v>11156.2</v>
      </c>
      <c r="Y46" s="2">
        <f>Y40-((Y18+Y19+Y29+Y30)*0.8)</f>
        <v>6654.4</v>
      </c>
      <c r="Z46" s="2">
        <f>Z40-((Z18+Z19+Z29+Z30)*0.8)</f>
        <v>1153.1999999999998</v>
      </c>
      <c r="AA46" s="2">
        <f>AA40-((AA18+AA19+AA29+AA30)*0.8)</f>
        <v>2402</v>
      </c>
      <c r="AB46" s="2"/>
      <c r="AC46" s="2">
        <f>AC40-((AC18+AC19+AC29+AC30)*0.8)</f>
        <v>50.199999999999818</v>
      </c>
      <c r="AD46" s="2">
        <f>AD40-((AD18+AD19+AD29+AD30)*0.8)</f>
        <v>2083.8000000000002</v>
      </c>
      <c r="AE46" s="2">
        <f>AE40-((AE18+AE19+AE29+AE30)*0.8)</f>
        <v>8012.2</v>
      </c>
      <c r="AF46" s="2">
        <f>AF40-((AF18+AF19+AF29+AF30)*0.8)</f>
        <v>3877.8</v>
      </c>
      <c r="AG46" s="2"/>
      <c r="AH46" s="2">
        <f>AH40-((AH18+AH19+AH29+AH30)*0.8)</f>
        <v>4024.4</v>
      </c>
      <c r="AI46" s="2">
        <f>AI40-((AI18+AI19+AI29+AI30)*0.8)</f>
        <v>1151.8000000000002</v>
      </c>
      <c r="AJ46" s="2">
        <f>AJ40-((AJ18+AJ19+AJ29+AJ30)*0.8)</f>
        <v>5876.2</v>
      </c>
      <c r="AK46" s="2">
        <f>AK40-((AK18+AK19+AK29+AK30)*0.8)</f>
        <v>7900</v>
      </c>
      <c r="AL46" s="2"/>
      <c r="AM46" s="2">
        <f>AM40-((AM18+AM19+AM29+AM30)*0.8)</f>
        <v>5066</v>
      </c>
      <c r="AN46" s="2">
        <f>AN40-((AN18+AN19+AN29+AN30)*0.8)</f>
        <v>7402.8</v>
      </c>
      <c r="AO46" s="2">
        <f>AO40-((AO18+AO19+AO29+AO30)*0.8)</f>
        <v>6019.2</v>
      </c>
      <c r="AP46" s="223">
        <f>AP40-((AP18+AP19+AP29+AP30)*0.8)</f>
        <v>687.59999999999991</v>
      </c>
      <c r="AQ46" s="2"/>
      <c r="AR46" s="2">
        <f>AR40-((AR18+AR19+AR29+AR30)*0.8)</f>
        <v>-285.19999999999891</v>
      </c>
      <c r="AS46" s="2">
        <f>AS40-((AS18+AS19+AS29+AS30)*0.8)</f>
        <v>4988.8</v>
      </c>
      <c r="AT46" s="2">
        <f>AT40-((AT18+AT19+AT29+AT30)*0.8)</f>
        <v>3745.8</v>
      </c>
      <c r="AU46" s="2">
        <f>AU40-((AU18+AU19+AU29+AU30)*0.8)</f>
        <v>3974.6</v>
      </c>
      <c r="AV46" s="2"/>
      <c r="AW46" s="2">
        <f>AW40-((AW18+AW19+AW29+AW30)*0.8)</f>
        <v>11018.2</v>
      </c>
      <c r="AX46" s="2">
        <f>AX40-((AX18+AX19+AX29+AX30)*0.8)</f>
        <v>17147.8</v>
      </c>
      <c r="AY46" s="150">
        <f>AY40-((AY18+AY19+AY29+AY30)*0.8)</f>
        <v>21176</v>
      </c>
      <c r="AZ46" s="296"/>
      <c r="BA46" s="2"/>
      <c r="BB46" s="2">
        <f>BB40-((BB18+BB19+BB29+BB30)*0.8)</f>
        <v>42884.800000000003</v>
      </c>
      <c r="BC46" s="2">
        <f>BC40-((BC18+BC19+BC29+BC30)*0.8)</f>
        <v>20070</v>
      </c>
      <c r="BD46" s="2">
        <f>BD40-((BD18+BD19+BD29+BD30)*0.8)</f>
        <v>16650.400000000001</v>
      </c>
      <c r="BE46" s="2">
        <f>BE40-((BE18+BE19+BE29+BE30)*0.8)</f>
        <v>9332</v>
      </c>
      <c r="BF46" s="2"/>
      <c r="BG46" s="2">
        <f>BG40-((BG18+BG19+BG29+BG30)*0.8)</f>
        <v>14446</v>
      </c>
      <c r="BH46" s="2">
        <f>BH40-((BH18+BH19+BH29+BH30)*0.8)</f>
        <v>5287.4</v>
      </c>
      <c r="BI46" s="2">
        <f>BI40-((BI18+BI19+BI29+BI30)*0.8)</f>
        <v>6091.6</v>
      </c>
      <c r="BJ46" s="2">
        <f>BJ40-((BJ18+BJ19+BJ29+BJ30)*0.8)</f>
        <v>10300.200000000001</v>
      </c>
      <c r="BK46" s="2"/>
      <c r="BL46" s="2">
        <f>BL40-((BL18+BL19+BL29+BL30)*0.8)</f>
        <v>7393.6</v>
      </c>
      <c r="BM46" s="2">
        <f>BM40-((BM18+BM19+BM29+BM30)*0.8)</f>
        <v>9854</v>
      </c>
      <c r="BN46" s="150">
        <f>BN40-((BN18+BN19+BN29+BN30)*0.8)</f>
        <v>5969.8</v>
      </c>
      <c r="BO46" s="150">
        <f>BO40-((BO18+BO19+BO29+BO30)*0.8)</f>
        <v>11999.4</v>
      </c>
      <c r="BP46" s="2"/>
      <c r="BQ46" s="2">
        <f>BQ40-((BQ18+BQ19+BQ29+BQ30)*0.8)</f>
        <v>14058.2</v>
      </c>
      <c r="BR46" s="2">
        <f>BR40-((BR18+BR19+BR29+BR30)*0.8)</f>
        <v>18864</v>
      </c>
      <c r="BS46" s="2">
        <f>BS40-((BS18+BS19+BS29+BS30)*0.8)</f>
        <v>12225</v>
      </c>
      <c r="BT46" s="2">
        <f>BT40-((BT18+BT19+BT29+BT30)*0.8)</f>
        <v>-1012.8000000000002</v>
      </c>
    </row>
    <row r="47" spans="2:72" x14ac:dyDescent="0.2">
      <c r="B47" s="52" t="s">
        <v>132</v>
      </c>
      <c r="C47" s="52" t="s">
        <v>292</v>
      </c>
      <c r="D47" s="89">
        <f>Cumulative!D47</f>
        <v>-460</v>
      </c>
      <c r="E47" s="19">
        <f>Cumulative!E47-Cumulative!D47</f>
        <v>-526</v>
      </c>
      <c r="F47" s="19">
        <f>Cumulative!F47-Cumulative!E47</f>
        <v>-652</v>
      </c>
      <c r="G47" s="19">
        <f>Cumulative!G47-Cumulative!F47</f>
        <v>-752</v>
      </c>
      <c r="H47" s="20"/>
      <c r="I47" s="21">
        <f>Cumulative!I47</f>
        <v>-726</v>
      </c>
      <c r="J47" s="19">
        <f>Cumulative!J47-Cumulative!I47</f>
        <v>-751</v>
      </c>
      <c r="K47" s="19">
        <f>Cumulative!K47-Cumulative!J47</f>
        <v>-671</v>
      </c>
      <c r="L47" s="19">
        <f>Cumulative!L47-Cumulative!K47</f>
        <v>254</v>
      </c>
      <c r="M47" s="19"/>
      <c r="N47" s="21">
        <f>Cumulative!N47</f>
        <v>-498</v>
      </c>
      <c r="O47" s="19">
        <f>Cumulative!O47-Cumulative!N47</f>
        <v>-115</v>
      </c>
      <c r="P47" s="19">
        <f>Cumulative!P47-Cumulative!O47</f>
        <v>-598</v>
      </c>
      <c r="Q47" s="19">
        <f>Cumulative!Q47-Cumulative!P47</f>
        <v>-669</v>
      </c>
      <c r="R47" s="19"/>
      <c r="S47" s="21">
        <f>Cumulative!S47</f>
        <v>-126</v>
      </c>
      <c r="T47" s="21">
        <f>Cumulative!T47-Cumulative!S47</f>
        <v>-128</v>
      </c>
      <c r="U47" s="21">
        <f>Cumulative!U47-Cumulative!T47</f>
        <v>-573</v>
      </c>
      <c r="V47" s="21">
        <f>Cumulative!V47-Cumulative!U47</f>
        <v>-229</v>
      </c>
      <c r="W47" s="21"/>
      <c r="X47" s="21">
        <f>Cumulative!X47</f>
        <v>-265</v>
      </c>
      <c r="Y47" s="21">
        <f>Cumulative!Y47-Cumulative!X47</f>
        <v>-234</v>
      </c>
      <c r="Z47" s="21">
        <f>Cumulative!Z47-Cumulative!Y47</f>
        <v>-549</v>
      </c>
      <c r="AA47" s="21">
        <f>Cumulative!AA47-Cumulative!Z47</f>
        <v>-42</v>
      </c>
      <c r="AB47" s="21"/>
      <c r="AC47" s="21">
        <f>Cumulative!AC47</f>
        <v>-233</v>
      </c>
      <c r="AD47" s="21">
        <f>Cumulative!AD47-Cumulative!AC47</f>
        <v>-230</v>
      </c>
      <c r="AE47" s="21">
        <f>Cumulative!AE47-Cumulative!AD47</f>
        <v>-134</v>
      </c>
      <c r="AF47" s="21">
        <f>Cumulative!AF47-Cumulative!AE47</f>
        <v>-196</v>
      </c>
      <c r="AG47" s="21"/>
      <c r="AH47" s="21">
        <f>Cumulative!AH47</f>
        <v>-146</v>
      </c>
      <c r="AI47" s="21">
        <f>Cumulative!AI47-Cumulative!AH47</f>
        <v>-2976</v>
      </c>
      <c r="AJ47" s="21">
        <f>Cumulative!AJ47-Cumulative!AI47</f>
        <v>-703</v>
      </c>
      <c r="AK47" s="21">
        <f>Cumulative!AK47-Cumulative!AJ47</f>
        <v>-963</v>
      </c>
      <c r="AL47" s="21"/>
      <c r="AM47" s="21">
        <f>Cumulative!AM47</f>
        <v>-1765</v>
      </c>
      <c r="AN47" s="21">
        <f>Cumulative!AN47-Cumulative!AM47</f>
        <v>-400</v>
      </c>
      <c r="AO47" s="21">
        <f>Cumulative!AO47-Cumulative!AN47</f>
        <v>-1127</v>
      </c>
      <c r="AP47" s="132">
        <f>Cumulative!AP47-Cumulative!AO47</f>
        <v>-1125</v>
      </c>
      <c r="AQ47" s="21"/>
      <c r="AR47" s="21">
        <f>Cumulative!AR47</f>
        <v>-1461</v>
      </c>
      <c r="AS47" s="21">
        <f>Cumulative!AS47-Cumulative!AR47</f>
        <v>221</v>
      </c>
      <c r="AT47" s="21">
        <f>Cumulative!AT47-Cumulative!AS47</f>
        <v>-1020</v>
      </c>
      <c r="AU47" s="21">
        <f>Cumulative!AU47-Cumulative!AT47</f>
        <v>-1139</v>
      </c>
      <c r="AV47" s="21"/>
      <c r="AW47" s="21">
        <f>Cumulative!AW47</f>
        <v>-1027</v>
      </c>
      <c r="AX47" s="21">
        <f>Cumulative!AX47-Cumulative!AW47</f>
        <v>-204</v>
      </c>
      <c r="AY47" s="132">
        <f>Cumulative!AY47-Cumulative!AX47</f>
        <v>-131</v>
      </c>
      <c r="AZ47" s="294"/>
      <c r="BA47" s="21"/>
      <c r="BB47" s="21">
        <f>Cumulative!BB47</f>
        <v>-137</v>
      </c>
      <c r="BC47" s="21">
        <f>Cumulative!BC47-Cumulative!BB47</f>
        <v>-27</v>
      </c>
      <c r="BD47" s="21">
        <f>Cumulative!BD47-Cumulative!BC47</f>
        <v>-146</v>
      </c>
      <c r="BE47" s="21">
        <f>Cumulative!BE47-Cumulative!BD47</f>
        <v>-84</v>
      </c>
      <c r="BF47" s="21"/>
      <c r="BG47" s="21">
        <f>Cumulative!BG47</f>
        <v>-40</v>
      </c>
      <c r="BH47" s="21">
        <f>Cumulative!BH47-Cumulative!BG47</f>
        <v>-1988</v>
      </c>
      <c r="BI47" s="21">
        <f>Cumulative!BI47-Cumulative!BH47</f>
        <v>-1158</v>
      </c>
      <c r="BJ47" s="21">
        <f>Cumulative!BJ47-Cumulative!BI47</f>
        <v>-223</v>
      </c>
      <c r="BK47" s="21"/>
      <c r="BL47" s="21">
        <f>Cumulative!BL47</f>
        <v>-20</v>
      </c>
      <c r="BM47" s="21">
        <f>Cumulative!BM47-Cumulative!BL47</f>
        <v>-2142</v>
      </c>
      <c r="BN47" s="132">
        <f>Cumulative!BN47-Cumulative!BM47</f>
        <v>-1420</v>
      </c>
      <c r="BO47" s="132">
        <f>Cumulative!BO47-Cumulative!BN47</f>
        <v>-7357</v>
      </c>
      <c r="BP47" s="21"/>
      <c r="BQ47" s="21">
        <f>Cumulative!BQ47</f>
        <v>-2381</v>
      </c>
      <c r="BR47" s="21">
        <f>Cumulative!BR47-Cumulative!BQ47</f>
        <v>-4714</v>
      </c>
      <c r="BS47" s="21">
        <f>Cumulative!BS47-Cumulative!BR47</f>
        <v>-2971</v>
      </c>
      <c r="BT47" s="21">
        <f>Cumulative!BT47-Cumulative!BS47</f>
        <v>-6738</v>
      </c>
    </row>
    <row r="48" spans="2:72" x14ac:dyDescent="0.2">
      <c r="B48" s="116" t="s">
        <v>279</v>
      </c>
      <c r="C48" s="116" t="s">
        <v>278</v>
      </c>
      <c r="D48" s="112">
        <f>D46-(D27+D33+D34+D35-D47)*0.8</f>
        <v>3095.7999999999997</v>
      </c>
      <c r="E48" s="112">
        <f>E46-(E27+E33+E34+E35-E47)*0.8</f>
        <v>3264.3999999999996</v>
      </c>
      <c r="F48" s="112">
        <f>F46-(F27+F33+F34+F35-F47)*0.8</f>
        <v>3014.4</v>
      </c>
      <c r="G48" s="112">
        <f>G46-(G27+G33+G34+G35-G47)*0.8</f>
        <v>2094.3999999999996</v>
      </c>
      <c r="H48" s="112"/>
      <c r="I48" s="112">
        <f>I46-(I27+I33+I34+I35-I47)*0.8</f>
        <v>2224.3999999999996</v>
      </c>
      <c r="J48" s="112">
        <f>J46-(J27+J33+J34+J35-J47)*0.8</f>
        <v>2915.6</v>
      </c>
      <c r="K48" s="112">
        <f>K46-(K27+K33+K34+K35-K47)*0.8</f>
        <v>1772.4</v>
      </c>
      <c r="L48" s="112">
        <f>L46-(L27+L33+L34+L35-L47)*0.8</f>
        <v>1609</v>
      </c>
      <c r="M48" s="112"/>
      <c r="N48" s="112">
        <f>N46-(N27+N33+N34+N35-N47)*0.8</f>
        <v>2583.4000000000005</v>
      </c>
      <c r="O48" s="112">
        <f>O46-(O27+O33+O34+O35-O47)*0.8</f>
        <v>2177.8000000000002</v>
      </c>
      <c r="P48" s="112">
        <f>P46-(P27+P33+P34+P35-P47)*0.8</f>
        <v>2482</v>
      </c>
      <c r="Q48" s="112">
        <f>Q46-(Q27+Q33+Q34+Q35-Q47)*0.8</f>
        <v>3980.3999999999996</v>
      </c>
      <c r="R48" s="112"/>
      <c r="S48" s="112">
        <f>S46-(S27+S33+S34+S35-S47)*0.8</f>
        <v>8343</v>
      </c>
      <c r="T48" s="112">
        <f>T46-(T27+T33+T34+T35-T47)*0.8</f>
        <v>3676</v>
      </c>
      <c r="U48" s="112">
        <f>U46-(U27+U33+U34+U35-U47)*0.8</f>
        <v>6296.6</v>
      </c>
      <c r="V48" s="112">
        <f>V46-(V27+V33+V34+V35-V47)*0.8</f>
        <v>4921.6000000000004</v>
      </c>
      <c r="W48" s="112"/>
      <c r="X48" s="112">
        <f>X46-(X27+X33+X34+X35-X47)*0.8</f>
        <v>5482.6</v>
      </c>
      <c r="Y48" s="112">
        <f>Y46-(Y27+Y33+Y34+Y35-Y47)*0.8</f>
        <v>4012.7999999999993</v>
      </c>
      <c r="Z48" s="112">
        <f>Z46-(Z27+Z33+Z34+Z35-Z47)*0.8</f>
        <v>1688.3999999999999</v>
      </c>
      <c r="AA48" s="112">
        <f>AA46-(AA27+AA33+AA34+AA35-AA47)*0.8</f>
        <v>2591.6</v>
      </c>
      <c r="AB48" s="112"/>
      <c r="AC48" s="112">
        <f>AC46-(AC27+AC33+AC34+AC35-AC47)*0.8</f>
        <v>3925.4</v>
      </c>
      <c r="AD48" s="112">
        <f>AD46-(AD27+AD33+AD34+AD35-AD47)*0.8</f>
        <v>3045.4</v>
      </c>
      <c r="AE48" s="112">
        <f>AE46-(AE27+AE33+AE34+AE35-AE47)*0.8</f>
        <v>2533.7999999999993</v>
      </c>
      <c r="AF48" s="112">
        <f>AF46-(AF27+AF33+AF34+AF35-AF47)*0.8</f>
        <v>3617</v>
      </c>
      <c r="AG48" s="112"/>
      <c r="AH48" s="112">
        <f>AH46-(AH27+AH33+AH34+AH35-AH47)*0.8</f>
        <v>3349.2</v>
      </c>
      <c r="AI48" s="112">
        <f>AI46-(AI27+AI33+AI34+AI35-AI47)*0.8</f>
        <v>767.80000000000018</v>
      </c>
      <c r="AJ48" s="112">
        <f>AJ46-(AJ27+AJ33+AJ34+AJ35-AJ47)*0.8</f>
        <v>5406.5999999999995</v>
      </c>
      <c r="AK48" s="112">
        <f>AK46-(AK27+AK33+AK34+AK35-AK47)*0.8</f>
        <v>4881.6000000000004</v>
      </c>
      <c r="AL48" s="112"/>
      <c r="AM48" s="112">
        <f>AM46-(AM27+AM33+AM34+AM35-AM47)*0.8</f>
        <v>3719.6</v>
      </c>
      <c r="AN48" s="112">
        <f>AN46-(AN27+AN33+AN34+AN35-AN47)*0.8</f>
        <v>6264.4</v>
      </c>
      <c r="AO48" s="112">
        <f>AO46-(AO27+AO33+AO34+AO35-AO47)*0.8</f>
        <v>3422.3999999999996</v>
      </c>
      <c r="AP48" s="190">
        <f>AP46-(AP27+AP33+AP34+AP35-AP47)*0.8</f>
        <v>1079.5999999999999</v>
      </c>
      <c r="AQ48" s="112"/>
      <c r="AR48" s="112">
        <f>AR46-(AR27+AR33+AR34+AR35-AR47)*0.8</f>
        <v>-671.599999999999</v>
      </c>
      <c r="AS48" s="112">
        <f>AS46-(AS27+AS33+AS34+AS35-AS47)*0.8</f>
        <v>6336.8</v>
      </c>
      <c r="AT48" s="112">
        <f>AT46-(AT27+AT33+AT34+AT35-AT47)*0.8</f>
        <v>3017</v>
      </c>
      <c r="AU48" s="112">
        <f>AU46-(AU27+AU33+AU34+AU35-AU47)*0.8</f>
        <v>4541</v>
      </c>
      <c r="AV48" s="112"/>
      <c r="AW48" s="112">
        <f>AW46-(AW27+AW33+AW34+AW35-AW47)*0.8</f>
        <v>9041.4000000000015</v>
      </c>
      <c r="AX48" s="112">
        <f>AX46-(AX27+AX33+AX34+AX35-AX47)*0.8</f>
        <v>15802.199999999999</v>
      </c>
      <c r="AY48" s="190">
        <f>AY46-(AY27+AY33+AY34+AY35-AY47)*0.8</f>
        <v>19473.599999999999</v>
      </c>
      <c r="AZ48" s="343"/>
      <c r="BA48" s="112"/>
      <c r="BB48" s="112">
        <f>BB46-(BB27+BB33+BB34+BB35-BB47)*0.8</f>
        <v>42950.400000000001</v>
      </c>
      <c r="BC48" s="112">
        <f>BC46-(BC27+BC33+BC34+BC35-BC47)*0.8</f>
        <v>19530</v>
      </c>
      <c r="BD48" s="112">
        <f>BD46-(BD27+BD33+BD34+BD35-BD47)*0.8</f>
        <v>14800.000000000002</v>
      </c>
      <c r="BE48" s="112">
        <f>BE46-(BE27+BE33+BE34+BE35-BE47)*0.8</f>
        <v>18986.400000000001</v>
      </c>
      <c r="BF48" s="112"/>
      <c r="BG48" s="112">
        <f>BG46-(BG27+BG33+BG34+BG35-BG47)*0.8</f>
        <v>16362</v>
      </c>
      <c r="BH48" s="112">
        <f>BH46-(BH27+BH33+BH34+BH35-BH47)*0.8</f>
        <v>5529</v>
      </c>
      <c r="BI48" s="112">
        <f>BI46-(BI27+BI33+BI34+BI35-BI47)*0.8</f>
        <v>3509.2000000000003</v>
      </c>
      <c r="BJ48" s="112">
        <f>BJ46-(BJ27+BJ33+BJ34+BJ35-BJ47)*0.8</f>
        <v>10499.400000000001</v>
      </c>
      <c r="BK48" s="112"/>
      <c r="BL48" s="112">
        <f>BL46-(BL27+BL33+BL34+BL35-BL47)*0.8</f>
        <v>7315.2000000000007</v>
      </c>
      <c r="BM48" s="112">
        <f>BM46-(BM27+BM33+BM34+BM35-BM47)*0.8</f>
        <v>9086</v>
      </c>
      <c r="BN48" s="190">
        <f>BN46-(BN27+BN33+BN34+BN35-BN47)*0.8</f>
        <v>5669.8</v>
      </c>
      <c r="BO48" s="190">
        <f>BO46-(BO27+BO33+BO34+BO35-BO47)*0.8</f>
        <v>4428.1999999999989</v>
      </c>
      <c r="BP48" s="112"/>
      <c r="BQ48" s="112">
        <f>BQ46-(BQ27+BQ33+BQ34+BQ35-BQ47)*0.8</f>
        <v>12055.800000000001</v>
      </c>
      <c r="BR48" s="112">
        <f>BR46-(BR27+BR33+BR34+BR35-BR47)*0.8</f>
        <v>14561.599999999999</v>
      </c>
      <c r="BS48" s="112">
        <f>BS46-(BS27+BS33+BS34+BS35-BS47)*0.8</f>
        <v>9849</v>
      </c>
      <c r="BT48" s="112">
        <f>BT46-(BT27+BT33+BT34+BT35-BT47)*0.8</f>
        <v>-6403.2000000000007</v>
      </c>
    </row>
    <row r="49" spans="2:72" s="5" customFormat="1" ht="15" x14ac:dyDescent="0.25">
      <c r="B49" s="74" t="s">
        <v>10</v>
      </c>
      <c r="C49" s="74" t="s">
        <v>10</v>
      </c>
      <c r="D49" s="75">
        <f>Cumulative!D49</f>
        <v>4909</v>
      </c>
      <c r="E49" s="75">
        <f>Cumulative!E49-Cumulative!D49</f>
        <v>5045</v>
      </c>
      <c r="F49" s="76">
        <f>Cumulative!F49-Cumulative!E49</f>
        <v>5270</v>
      </c>
      <c r="G49" s="76">
        <f>Cumulative!G49-Cumulative!F49</f>
        <v>4700</v>
      </c>
      <c r="H49" s="77"/>
      <c r="I49" s="76">
        <f>Cumulative!I49</f>
        <v>4461</v>
      </c>
      <c r="J49" s="76">
        <f>Cumulative!J49-Cumulative!I49</f>
        <v>4357</v>
      </c>
      <c r="K49" s="76">
        <f>Cumulative!K49-Cumulative!J49</f>
        <v>3562</v>
      </c>
      <c r="L49" s="76">
        <f>Cumulative!L49-Cumulative!K49</f>
        <v>3006</v>
      </c>
      <c r="M49" s="76"/>
      <c r="N49" s="76">
        <f>Cumulative!N49</f>
        <v>4263</v>
      </c>
      <c r="O49" s="76">
        <f>Cumulative!O49-Cumulative!N49</f>
        <v>4323</v>
      </c>
      <c r="P49" s="76">
        <f>Cumulative!P49-Cumulative!O49</f>
        <v>4245</v>
      </c>
      <c r="Q49" s="76">
        <f>Cumulative!Q49-Cumulative!P49</f>
        <v>7579</v>
      </c>
      <c r="R49" s="76"/>
      <c r="S49" s="76">
        <f>Cumulative!S49</f>
        <v>12413</v>
      </c>
      <c r="T49" s="76">
        <f>Cumulative!T49-Cumulative!S49</f>
        <v>7848</v>
      </c>
      <c r="U49" s="164">
        <f>U61</f>
        <v>11012</v>
      </c>
      <c r="V49" s="76">
        <f>Cumulative!V49-Cumulative!U49</f>
        <v>10921</v>
      </c>
      <c r="W49" s="76"/>
      <c r="X49" s="76">
        <f>Cumulative!X49</f>
        <v>10286</v>
      </c>
      <c r="Y49" s="76">
        <f>Cumulative!Y49-Cumulative!X49</f>
        <v>7310</v>
      </c>
      <c r="Z49" s="164">
        <f>Z61</f>
        <v>4751</v>
      </c>
      <c r="AA49" s="76">
        <f>Cumulative!AA49-Cumulative!Z49</f>
        <v>7509</v>
      </c>
      <c r="AB49" s="76"/>
      <c r="AC49" s="76">
        <f>Cumulative!AC49</f>
        <v>7434</v>
      </c>
      <c r="AD49" s="76">
        <f>Cumulative!AD49-Cumulative!AC49</f>
        <v>7204</v>
      </c>
      <c r="AE49" s="76">
        <f>Cumulative!AE49-Cumulative!AD49</f>
        <v>6982</v>
      </c>
      <c r="AF49" s="76">
        <f>Cumulative!AF49-Cumulative!AE49</f>
        <v>8197</v>
      </c>
      <c r="AG49" s="76"/>
      <c r="AH49" s="76">
        <f>Cumulative!AH49</f>
        <v>7958</v>
      </c>
      <c r="AI49" s="76">
        <f>Cumulative!AI49-Cumulative!AH49</f>
        <v>7708</v>
      </c>
      <c r="AJ49" s="76">
        <f>Cumulative!AJ49-Cumulative!AI49</f>
        <v>9820</v>
      </c>
      <c r="AK49" s="76">
        <f>Cumulative!AK49-Cumulative!AJ49</f>
        <v>11567</v>
      </c>
      <c r="AL49" s="76"/>
      <c r="AM49" s="76">
        <f>Cumulative!AM49</f>
        <v>10456</v>
      </c>
      <c r="AN49" s="76">
        <f>Cumulative!AN49-Cumulative!AM49</f>
        <v>10579</v>
      </c>
      <c r="AO49" s="76">
        <f>Cumulative!AO49-Cumulative!AN49</f>
        <v>8468</v>
      </c>
      <c r="AP49" s="254">
        <f>Cumulative!AP49-Cumulative!AO49</f>
        <v>6246</v>
      </c>
      <c r="AQ49" s="76"/>
      <c r="AR49" s="76">
        <f>Cumulative!AR49</f>
        <v>7279</v>
      </c>
      <c r="AS49" s="76">
        <f>Cumulative!AS49-Cumulative!AR49</f>
        <v>8029</v>
      </c>
      <c r="AT49" s="76">
        <f>Cumulative!AT49-Cumulative!AS49</f>
        <v>8808</v>
      </c>
      <c r="AU49" s="76">
        <f>Cumulative!AU49-Cumulative!AT49</f>
        <v>11195</v>
      </c>
      <c r="AV49" s="76"/>
      <c r="AW49" s="76">
        <f>Cumulative!AW49</f>
        <v>15739</v>
      </c>
      <c r="AX49" s="76">
        <f>Cumulative!AX49-Cumulative!AW49</f>
        <v>24532</v>
      </c>
      <c r="AY49" s="254">
        <f>Cumulative!AY49-Cumulative!AX49</f>
        <v>28914</v>
      </c>
      <c r="AZ49" s="344"/>
      <c r="BA49" s="76"/>
      <c r="BB49" s="76">
        <f>Cumulative!BB49</f>
        <v>55874</v>
      </c>
      <c r="BC49" s="76">
        <f>Cumulative!BC49-Cumulative!BB49</f>
        <v>25565</v>
      </c>
      <c r="BD49" s="76">
        <f>Cumulative!BD49-Cumulative!BC49</f>
        <v>24322</v>
      </c>
      <c r="BE49" s="76">
        <f>Cumulative!BE49-Cumulative!BD49</f>
        <v>30561</v>
      </c>
      <c r="BF49" s="76"/>
      <c r="BG49" s="76">
        <f>Cumulative!BG49</f>
        <v>26066</v>
      </c>
      <c r="BH49" s="76">
        <f>Cumulative!BH49-Cumulative!BG49</f>
        <v>10717</v>
      </c>
      <c r="BI49" s="76">
        <f>Cumulative!BI49-Cumulative!BH49</f>
        <v>15001</v>
      </c>
      <c r="BJ49" s="76">
        <f>Cumulative!BJ49-Cumulative!BI49</f>
        <v>16956</v>
      </c>
      <c r="BK49" s="76"/>
      <c r="BL49" s="76">
        <f>Cumulative!BL49</f>
        <v>13701</v>
      </c>
      <c r="BM49" s="76">
        <f>Cumulative!BM49-Cumulative!BL49</f>
        <v>17490</v>
      </c>
      <c r="BN49" s="254">
        <f>Cumulative!BN49-Cumulative!BM49</f>
        <v>13679</v>
      </c>
      <c r="BO49" s="254">
        <f>Cumulative!BO49-Cumulative!BN49</f>
        <v>15851</v>
      </c>
      <c r="BP49" s="76"/>
      <c r="BQ49" s="76">
        <f>Cumulative!BQ49</f>
        <v>26340</v>
      </c>
      <c r="BR49" s="76">
        <f>Cumulative!BR49-Cumulative!BQ49</f>
        <v>26133</v>
      </c>
      <c r="BS49" s="76">
        <f>Cumulative!BS49-Cumulative!BR49</f>
        <v>19337</v>
      </c>
      <c r="BT49" s="76">
        <f>Cumulative!BT49-Cumulative!BS49</f>
        <v>19862</v>
      </c>
    </row>
    <row r="50" spans="2:72" s="5" customFormat="1" ht="15.75" thickBot="1" x14ac:dyDescent="0.3">
      <c r="B50" s="50" t="s">
        <v>67</v>
      </c>
      <c r="C50" s="50" t="s">
        <v>67</v>
      </c>
      <c r="D50" s="51">
        <f>D49/D7</f>
        <v>0.26647486700683964</v>
      </c>
      <c r="E50" s="51">
        <f>E49/E7</f>
        <v>0.29940652818991098</v>
      </c>
      <c r="F50" s="51">
        <f>F49/F7</f>
        <v>0.28960817717206133</v>
      </c>
      <c r="G50" s="51">
        <f>G49/G7</f>
        <v>0.26639460409227456</v>
      </c>
      <c r="H50" s="51"/>
      <c r="I50" s="51">
        <f>I49/I7</f>
        <v>0.26936779180001208</v>
      </c>
      <c r="J50" s="51">
        <f>J49/J7</f>
        <v>0.24629734313171284</v>
      </c>
      <c r="K50" s="51">
        <f>K49/K7</f>
        <v>0.20417287630402384</v>
      </c>
      <c r="L50" s="51">
        <f>L49/L7</f>
        <v>0.18547541185907324</v>
      </c>
      <c r="M50" s="51"/>
      <c r="N50" s="51">
        <f>N49/N7</f>
        <v>0.24569189095729352</v>
      </c>
      <c r="O50" s="51">
        <f>O49/O7</f>
        <v>0.23500951345474314</v>
      </c>
      <c r="P50" s="51">
        <f>P49/P7</f>
        <v>0.25073833431777909</v>
      </c>
      <c r="Q50" s="51">
        <f>Q49/Q7</f>
        <v>0.34520610339330449</v>
      </c>
      <c r="R50" s="51"/>
      <c r="S50" s="51">
        <f>S49/S7</f>
        <v>0.44888438867392327</v>
      </c>
      <c r="T50" s="51">
        <f>T49/T7</f>
        <v>0.32132328856862102</v>
      </c>
      <c r="U50" s="51">
        <f>U49/U7</f>
        <v>0.46185463238686408</v>
      </c>
      <c r="V50" s="51">
        <f>V49/V7</f>
        <v>0.46863199450738069</v>
      </c>
      <c r="W50" s="51"/>
      <c r="X50" s="51">
        <f>X49/X7</f>
        <v>0.41119328402958227</v>
      </c>
      <c r="Y50" s="51">
        <f>Y49/Y7</f>
        <v>0.33455377574370709</v>
      </c>
      <c r="Z50" s="51">
        <f>Z49/Z7</f>
        <v>0.23850401606425703</v>
      </c>
      <c r="AA50" s="51">
        <f>AA49/AA7</f>
        <v>0.33263931957118809</v>
      </c>
      <c r="AB50" s="51"/>
      <c r="AC50" s="51">
        <f>AC49/AC7</f>
        <v>0.30881070078511197</v>
      </c>
      <c r="AD50" s="51">
        <f>AD49/AD7</f>
        <v>0.31574333800841514</v>
      </c>
      <c r="AE50" s="51">
        <f>AE49/AE7</f>
        <v>0.3116964285714286</v>
      </c>
      <c r="AF50" s="51">
        <f>AF49/AF7</f>
        <v>0.32718636490639841</v>
      </c>
      <c r="AG50" s="51"/>
      <c r="AH50" s="51">
        <f>AH49/AH7</f>
        <v>0.33089397089397088</v>
      </c>
      <c r="AI50" s="51">
        <f>AI49/AI7</f>
        <v>0.3039072664905571</v>
      </c>
      <c r="AJ50" s="51">
        <f>AJ49/AJ7</f>
        <v>0.34618909962631317</v>
      </c>
      <c r="AK50" s="51">
        <f>AK49/AK7</f>
        <v>0.3819634778588647</v>
      </c>
      <c r="AL50" s="51"/>
      <c r="AM50" s="51">
        <f>AM49/AM7</f>
        <v>0.3543926247288503</v>
      </c>
      <c r="AN50" s="51">
        <f>AN49/AN7</f>
        <v>0.34161069491087576</v>
      </c>
      <c r="AO50" s="51">
        <f>AO49/AO7</f>
        <v>0.29056720310194556</v>
      </c>
      <c r="AP50" s="231">
        <f>AP49/AP7</f>
        <v>0.24766058683584458</v>
      </c>
      <c r="AQ50" s="51"/>
      <c r="AR50" s="51">
        <f>AR49/AR7</f>
        <v>0.25923287866377009</v>
      </c>
      <c r="AS50" s="51">
        <f>AS49/AS7</f>
        <v>0.28317991041512364</v>
      </c>
      <c r="AT50" s="51">
        <f>AT49/AT7</f>
        <v>0.2970056649581872</v>
      </c>
      <c r="AU50" s="51">
        <f>AU49/AU7</f>
        <v>0.33144836570345809</v>
      </c>
      <c r="AV50" s="51"/>
      <c r="AW50" s="51">
        <f>AW49/AW7</f>
        <v>0.40406140891353459</v>
      </c>
      <c r="AX50" s="51">
        <f>AX49/AX7</f>
        <v>0.52162449500318941</v>
      </c>
      <c r="AY50" s="191">
        <f>AY49/AY7</f>
        <v>0.56436281303066382</v>
      </c>
      <c r="AZ50" s="345"/>
      <c r="BA50" s="51"/>
      <c r="BB50" s="51">
        <f>BB49/BB7</f>
        <v>0.5692425245784728</v>
      </c>
      <c r="BC50" s="51">
        <f>BC49/BC7</f>
        <v>0.51778263863571916</v>
      </c>
      <c r="BD50" s="51">
        <f>BD49/BD7</f>
        <v>0.48709270422365969</v>
      </c>
      <c r="BE50" s="51">
        <f>BE49/BE7</f>
        <v>0.51162673898849886</v>
      </c>
      <c r="BF50" s="51"/>
      <c r="BG50" s="51">
        <f>BG49/BG7</f>
        <v>0.49214560833773885</v>
      </c>
      <c r="BH50" s="51">
        <f>BH49/BH7</f>
        <v>0.30626125225045009</v>
      </c>
      <c r="BI50" s="51">
        <f>BI49/BI7</f>
        <v>0.35233464862833519</v>
      </c>
      <c r="BJ50" s="51">
        <f>BJ49/BJ7</f>
        <v>0.34657128257537045</v>
      </c>
      <c r="BK50" s="51"/>
      <c r="BL50" s="51">
        <f>BL49/BL7</f>
        <v>0.26678999123746472</v>
      </c>
      <c r="BM50" s="51">
        <f>BM49/BM7</f>
        <v>0.3944074867516067</v>
      </c>
      <c r="BN50" s="191">
        <f>BN49/BN7</f>
        <v>0.28921496077975345</v>
      </c>
      <c r="BO50" s="191">
        <f>BO49/BO7</f>
        <v>0.28731194489758927</v>
      </c>
      <c r="BP50" s="51"/>
      <c r="BQ50" s="51">
        <f>BQ49/BQ7</f>
        <v>0.39367489687331858</v>
      </c>
      <c r="BR50" s="51">
        <f>BR49/BR7</f>
        <v>0.45633610980145634</v>
      </c>
      <c r="BS50" s="51">
        <f>BS49/BS7</f>
        <v>0.36021385194292316</v>
      </c>
      <c r="BT50" s="51">
        <f>BT49/BT7</f>
        <v>0.33224603134775266</v>
      </c>
    </row>
    <row r="51" spans="2:72" s="5" customFormat="1" ht="15" x14ac:dyDescent="0.25">
      <c r="B51" s="15" t="s">
        <v>229</v>
      </c>
      <c r="C51" s="15" t="s">
        <v>219</v>
      </c>
      <c r="D51" s="139"/>
      <c r="E51" s="140"/>
      <c r="F51" s="140"/>
      <c r="G51" s="34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97"/>
      <c r="AN51" s="140"/>
      <c r="AO51" s="140"/>
      <c r="AP51" s="255"/>
      <c r="AQ51" s="140"/>
      <c r="AR51" s="197"/>
      <c r="AS51" s="140"/>
      <c r="AT51" s="140"/>
      <c r="AU51" s="140"/>
      <c r="AV51" s="140"/>
      <c r="AW51" s="197"/>
      <c r="AX51" s="140"/>
      <c r="AY51" s="255"/>
      <c r="AZ51" s="346"/>
      <c r="BA51" s="140"/>
      <c r="BB51" s="197"/>
      <c r="BC51" s="140"/>
      <c r="BD51" s="140"/>
      <c r="BE51" s="197"/>
      <c r="BF51" s="140"/>
      <c r="BG51" s="197"/>
      <c r="BH51" s="140"/>
      <c r="BI51" s="140"/>
      <c r="BJ51" s="140"/>
      <c r="BK51" s="140"/>
      <c r="BL51" s="197"/>
      <c r="BM51" s="140"/>
      <c r="BN51" s="255"/>
      <c r="BO51" s="255"/>
      <c r="BP51" s="140"/>
      <c r="BQ51" s="197"/>
      <c r="BR51" s="140"/>
      <c r="BS51" s="140"/>
      <c r="BT51" s="140"/>
    </row>
    <row r="52" spans="2:72" s="5" customFormat="1" ht="15" x14ac:dyDescent="0.25">
      <c r="B52" s="52" t="s">
        <v>220</v>
      </c>
      <c r="C52" s="52" t="s">
        <v>208</v>
      </c>
      <c r="D52" s="199">
        <f>Cumulative!D52</f>
        <v>3237</v>
      </c>
      <c r="E52" s="29">
        <f>Cumulative!E52-Cumulative!D52</f>
        <v>3534</v>
      </c>
      <c r="F52" s="29">
        <f>Cumulative!F52-Cumulative!E52</f>
        <v>3516</v>
      </c>
      <c r="G52" s="29">
        <f>Cumulative!G52-Cumulative!F52</f>
        <v>3237</v>
      </c>
      <c r="H52" s="204"/>
      <c r="I52" s="29">
        <f>Cumulative!I52</f>
        <v>2498</v>
      </c>
      <c r="J52" s="29">
        <f>Cumulative!J52-Cumulative!I52</f>
        <v>2523</v>
      </c>
      <c r="K52" s="29">
        <f>Cumulative!K52-Cumulative!J52</f>
        <v>2172</v>
      </c>
      <c r="L52" s="29">
        <f>Cumulative!L52-Cumulative!K52</f>
        <v>1887</v>
      </c>
      <c r="M52" s="204"/>
      <c r="N52" s="29">
        <f>Cumulative!N52</f>
        <v>1839</v>
      </c>
      <c r="O52" s="29">
        <f>Cumulative!O52-Cumulative!N52</f>
        <v>2784</v>
      </c>
      <c r="P52" s="29">
        <f>Cumulative!P52-Cumulative!O52</f>
        <v>3017</v>
      </c>
      <c r="Q52" s="29">
        <f>Cumulative!Q52-Cumulative!P52</f>
        <v>5541</v>
      </c>
      <c r="R52" s="204"/>
      <c r="S52" s="29">
        <f>Cumulative!S52</f>
        <v>6618</v>
      </c>
      <c r="T52" s="29">
        <f>Cumulative!T52-Cumulative!S52</f>
        <v>3890</v>
      </c>
      <c r="U52" s="185">
        <f>Cumulative!U52-Cumulative!T52</f>
        <v>5132</v>
      </c>
      <c r="V52" s="29">
        <f>Cumulative!V52-Cumulative!U52</f>
        <v>6323</v>
      </c>
      <c r="W52" s="204"/>
      <c r="X52" s="29">
        <f>Cumulative!X52</f>
        <v>5079</v>
      </c>
      <c r="Y52" s="29">
        <f>Cumulative!Y52-Cumulative!X52</f>
        <v>4080</v>
      </c>
      <c r="Z52" s="29">
        <f>Cumulative!Z52-Cumulative!Y52</f>
        <v>1971</v>
      </c>
      <c r="AA52" s="29">
        <f>Cumulative!AA52-Cumulative!Z52</f>
        <v>4798</v>
      </c>
      <c r="AB52" s="204"/>
      <c r="AC52" s="29">
        <f>Cumulative!AC52</f>
        <v>3905</v>
      </c>
      <c r="AD52" s="29">
        <f>Cumulative!AD52-Cumulative!AC52</f>
        <v>4397</v>
      </c>
      <c r="AE52" s="29">
        <f>Cumulative!AE52-Cumulative!AD52</f>
        <v>3713</v>
      </c>
      <c r="AF52" s="29">
        <f>Cumulative!AF52-Cumulative!AE52</f>
        <v>5749</v>
      </c>
      <c r="AG52" s="29"/>
      <c r="AH52" s="29">
        <f>Cumulative!AH52</f>
        <v>4940</v>
      </c>
      <c r="AI52" s="29">
        <f>Cumulative!AI52-Cumulative!AH52</f>
        <v>4967</v>
      </c>
      <c r="AJ52" s="29">
        <f>Cumulative!AJ52-Cumulative!AI52</f>
        <v>6105</v>
      </c>
      <c r="AK52" s="29">
        <f>Cumulative!AK52-Cumulative!AJ52</f>
        <v>7734</v>
      </c>
      <c r="AL52" s="204"/>
      <c r="AM52" s="29">
        <f>Cumulative!AM52</f>
        <v>7718</v>
      </c>
      <c r="AN52" s="29">
        <f>Cumulative!AN52-Cumulative!AM52</f>
        <v>5900</v>
      </c>
      <c r="AO52" s="29">
        <f>Cumulative!AO52-Cumulative!AN52</f>
        <v>4800</v>
      </c>
      <c r="AP52" s="185">
        <f>Cumulative!AP52-Cumulative!AO52</f>
        <v>7526</v>
      </c>
      <c r="AQ52" s="204"/>
      <c r="AR52" s="29">
        <f>Cumulative!AR52</f>
        <v>3248</v>
      </c>
      <c r="AS52" s="29">
        <f>Cumulative!AS52-Cumulative!AR52</f>
        <v>6176</v>
      </c>
      <c r="AT52" s="29">
        <f>Cumulative!AT52-Cumulative!AS52</f>
        <v>5233</v>
      </c>
      <c r="AU52" s="29">
        <f>Cumulative!AU52-Cumulative!AT52</f>
        <v>5453</v>
      </c>
      <c r="AV52" s="29"/>
      <c r="AW52" s="29">
        <f>Cumulative!AW52</f>
        <v>9380</v>
      </c>
      <c r="AX52" s="29">
        <f>Cumulative!AX52-Cumulative!AW52</f>
        <v>15539</v>
      </c>
      <c r="AY52" s="185">
        <f>Cumulative!AY52-Cumulative!AX52</f>
        <v>19891</v>
      </c>
      <c r="AZ52" s="289"/>
      <c r="BA52" s="29"/>
      <c r="BB52" s="29">
        <f>Cumulative!BB52</f>
        <v>50334</v>
      </c>
      <c r="BC52" s="29">
        <f>Cumulative!BC52-Cumulative!BB52</f>
        <v>18449</v>
      </c>
      <c r="BD52" s="29">
        <f>Cumulative!BD52-Cumulative!BC52</f>
        <v>17613</v>
      </c>
      <c r="BE52" s="29">
        <f>Cumulative!BE52-Cumulative!BD52</f>
        <v>24799</v>
      </c>
      <c r="BF52" s="29"/>
      <c r="BG52" s="29">
        <f>Cumulative!BG52</f>
        <v>20450</v>
      </c>
      <c r="BH52" s="29">
        <f>Cumulative!BH52-Cumulative!BG52</f>
        <v>8130</v>
      </c>
      <c r="BI52" s="29">
        <f>Cumulative!BI52-Cumulative!BH52</f>
        <v>11129</v>
      </c>
      <c r="BJ52" s="29">
        <f>Cumulative!BJ52-Cumulative!BI52</f>
        <v>13810</v>
      </c>
      <c r="BK52" s="29"/>
      <c r="BL52" s="29">
        <f>Cumulative!BL52</f>
        <v>10834</v>
      </c>
      <c r="BM52" s="29">
        <f>Cumulative!BM52-Cumulative!BL52</f>
        <v>12766</v>
      </c>
      <c r="BN52" s="185">
        <f>Cumulative!BN52-Cumulative!BM52</f>
        <v>9796</v>
      </c>
      <c r="BO52" s="185">
        <f>Cumulative!BO52-Cumulative!BN52</f>
        <v>11883</v>
      </c>
      <c r="BP52" s="29"/>
      <c r="BQ52" s="29">
        <f>Cumulative!BQ52</f>
        <v>19994</v>
      </c>
      <c r="BR52" s="29">
        <f>Cumulative!BR52-Cumulative!BQ52</f>
        <v>18968</v>
      </c>
      <c r="BS52" s="29">
        <f>Cumulative!BS52-Cumulative!BR52</f>
        <v>15826</v>
      </c>
      <c r="BT52" s="29">
        <f>Cumulative!BT52-Cumulative!BS52</f>
        <v>14801</v>
      </c>
    </row>
    <row r="53" spans="2:72" s="5" customFormat="1" ht="15" x14ac:dyDescent="0.25">
      <c r="B53" s="52" t="s">
        <v>221</v>
      </c>
      <c r="C53" s="52" t="s">
        <v>209</v>
      </c>
      <c r="D53" s="199">
        <f>Cumulative!D53</f>
        <v>1426</v>
      </c>
      <c r="E53" s="29">
        <f>Cumulative!E53-Cumulative!D53</f>
        <v>1642</v>
      </c>
      <c r="F53" s="29">
        <f>Cumulative!F53-Cumulative!E53</f>
        <v>235</v>
      </c>
      <c r="G53" s="29">
        <f>Cumulative!G53-Cumulative!F53</f>
        <v>1284</v>
      </c>
      <c r="H53" s="204"/>
      <c r="I53" s="29">
        <f>Cumulative!I53</f>
        <v>1512</v>
      </c>
      <c r="J53" s="29">
        <f>Cumulative!J53-Cumulative!I53</f>
        <v>1458</v>
      </c>
      <c r="K53" s="29">
        <f>Cumulative!K53-Cumulative!J53</f>
        <v>935</v>
      </c>
      <c r="L53" s="29">
        <f>Cumulative!L53-Cumulative!K53</f>
        <v>706</v>
      </c>
      <c r="M53" s="204"/>
      <c r="N53" s="29">
        <f>Cumulative!N53</f>
        <v>1125</v>
      </c>
      <c r="O53" s="29">
        <f>Cumulative!O53-Cumulative!N53</f>
        <v>999</v>
      </c>
      <c r="P53" s="29">
        <f>Cumulative!P53-Cumulative!O53</f>
        <v>746</v>
      </c>
      <c r="Q53" s="29">
        <f>Cumulative!Q53-Cumulative!P53</f>
        <v>1170</v>
      </c>
      <c r="R53" s="204"/>
      <c r="S53" s="29">
        <f>Cumulative!S53</f>
        <v>3004</v>
      </c>
      <c r="T53" s="29">
        <f>Cumulative!T53-Cumulative!S53</f>
        <v>2606</v>
      </c>
      <c r="U53" s="185">
        <f>Cumulative!U53-Cumulative!T53</f>
        <v>3209</v>
      </c>
      <c r="V53" s="29">
        <f>Cumulative!V53-Cumulative!U53</f>
        <v>3170</v>
      </c>
      <c r="W53" s="204"/>
      <c r="X53" s="29">
        <f>Cumulative!X53</f>
        <v>2776</v>
      </c>
      <c r="Y53" s="29">
        <f>Cumulative!Y53-Cumulative!X53</f>
        <v>1772</v>
      </c>
      <c r="Z53" s="29">
        <f>Cumulative!Z53-Cumulative!Y53</f>
        <v>886</v>
      </c>
      <c r="AA53" s="29">
        <f>Cumulative!AA53-Cumulative!Z53</f>
        <v>764</v>
      </c>
      <c r="AB53" s="204"/>
      <c r="AC53" s="29">
        <f>Cumulative!AC53</f>
        <v>1597</v>
      </c>
      <c r="AD53" s="29">
        <f>Cumulative!AD53-Cumulative!AC53</f>
        <v>1491</v>
      </c>
      <c r="AE53" s="29">
        <f>Cumulative!AE53-Cumulative!AD53</f>
        <v>1995</v>
      </c>
      <c r="AF53" s="29">
        <f>Cumulative!AF53-Cumulative!AE53</f>
        <v>1980</v>
      </c>
      <c r="AG53" s="29"/>
      <c r="AH53" s="29">
        <f>Cumulative!AH53</f>
        <v>1665</v>
      </c>
      <c r="AI53" s="29">
        <f>Cumulative!AI53-Cumulative!AH53</f>
        <v>1165</v>
      </c>
      <c r="AJ53" s="29">
        <f>Cumulative!AJ53-Cumulative!AI53</f>
        <v>2659</v>
      </c>
      <c r="AK53" s="29">
        <f>Cumulative!AK53-Cumulative!AJ53</f>
        <v>2858</v>
      </c>
      <c r="AL53" s="204"/>
      <c r="AM53" s="29">
        <f>Cumulative!AM53</f>
        <v>1770</v>
      </c>
      <c r="AN53" s="29">
        <f>Cumulative!AN53-Cumulative!AM53</f>
        <v>1404</v>
      </c>
      <c r="AO53" s="29">
        <f>Cumulative!AO53-Cumulative!AN53</f>
        <v>1787</v>
      </c>
      <c r="AP53" s="185">
        <f>Cumulative!AP53-Cumulative!AO53</f>
        <v>-1039</v>
      </c>
      <c r="AQ53" s="204"/>
      <c r="AR53" s="29">
        <f>Cumulative!AR53</f>
        <v>1256</v>
      </c>
      <c r="AS53" s="29">
        <f>Cumulative!AS53-Cumulative!AR53</f>
        <v>947</v>
      </c>
      <c r="AT53" s="29">
        <f>Cumulative!AT53-Cumulative!AS53</f>
        <v>1897</v>
      </c>
      <c r="AU53" s="29">
        <f>Cumulative!AU53-Cumulative!AT53</f>
        <v>2044</v>
      </c>
      <c r="AV53" s="29"/>
      <c r="AW53" s="29">
        <f>Cumulative!AW53</f>
        <v>2601</v>
      </c>
      <c r="AX53" s="29">
        <f>Cumulative!AX53-Cumulative!AW53</f>
        <v>4743</v>
      </c>
      <c r="AY53" s="185">
        <f>Cumulative!AY53-Cumulative!AX53</f>
        <v>6060</v>
      </c>
      <c r="AZ53" s="289"/>
      <c r="BA53" s="29"/>
      <c r="BB53" s="29">
        <f>Cumulative!BB53</f>
        <v>2705</v>
      </c>
      <c r="BC53" s="29">
        <f>Cumulative!BC53-Cumulative!BB53</f>
        <v>2332</v>
      </c>
      <c r="BD53" s="29">
        <f>Cumulative!BD53-Cumulative!BC53</f>
        <v>4503</v>
      </c>
      <c r="BE53" s="29">
        <f>Cumulative!BE53-Cumulative!BD53</f>
        <v>2401</v>
      </c>
      <c r="BF53" s="29"/>
      <c r="BG53" s="29">
        <f>Cumulative!BG53</f>
        <v>3570</v>
      </c>
      <c r="BH53" s="29">
        <f>Cumulative!BH53-Cumulative!BG53</f>
        <v>1364</v>
      </c>
      <c r="BI53" s="29">
        <f>Cumulative!BI53-Cumulative!BH53</f>
        <v>1947</v>
      </c>
      <c r="BJ53" s="29">
        <f>Cumulative!BJ53-Cumulative!BI53</f>
        <v>2583</v>
      </c>
      <c r="BK53" s="29"/>
      <c r="BL53" s="29">
        <f>Cumulative!BL53</f>
        <v>1211</v>
      </c>
      <c r="BM53" s="29">
        <f>Cumulative!BM53-Cumulative!BL53</f>
        <v>3047</v>
      </c>
      <c r="BN53" s="185">
        <f>Cumulative!BN53-Cumulative!BM53</f>
        <v>1177</v>
      </c>
      <c r="BO53" s="185">
        <f>Cumulative!BO53-Cumulative!BN53</f>
        <v>1161</v>
      </c>
      <c r="BP53" s="29"/>
      <c r="BQ53" s="29">
        <f>Cumulative!BQ53</f>
        <v>2701</v>
      </c>
      <c r="BR53" s="29">
        <f>Cumulative!BR53-Cumulative!BQ53</f>
        <v>4478</v>
      </c>
      <c r="BS53" s="29">
        <f>Cumulative!BS53-Cumulative!BR53</f>
        <v>887</v>
      </c>
      <c r="BT53" s="29">
        <f>Cumulative!BT53-Cumulative!BS53</f>
        <v>3376</v>
      </c>
    </row>
    <row r="54" spans="2:72" s="5" customFormat="1" ht="15" x14ac:dyDescent="0.25">
      <c r="B54" s="52" t="s">
        <v>223</v>
      </c>
      <c r="C54" s="52" t="s">
        <v>210</v>
      </c>
      <c r="D54" s="199">
        <f>Cumulative!D54</f>
        <v>160</v>
      </c>
      <c r="E54" s="29">
        <f>Cumulative!E54-Cumulative!D54</f>
        <v>134</v>
      </c>
      <c r="F54" s="29">
        <f>Cumulative!F54-Cumulative!E54</f>
        <v>144</v>
      </c>
      <c r="G54" s="29">
        <f>Cumulative!G54-Cumulative!F54</f>
        <v>127</v>
      </c>
      <c r="H54" s="204"/>
      <c r="I54" s="29">
        <f>Cumulative!I54</f>
        <v>200</v>
      </c>
      <c r="J54" s="29">
        <f>Cumulative!J54-Cumulative!I54</f>
        <v>194</v>
      </c>
      <c r="K54" s="29">
        <f>Cumulative!K54-Cumulative!J54</f>
        <v>12</v>
      </c>
      <c r="L54" s="29">
        <f>Cumulative!L54-Cumulative!K54</f>
        <v>216</v>
      </c>
      <c r="M54" s="204"/>
      <c r="N54" s="29">
        <f>Cumulative!N54</f>
        <v>185</v>
      </c>
      <c r="O54" s="29">
        <f>Cumulative!O54-Cumulative!N54</f>
        <v>171</v>
      </c>
      <c r="P54" s="29">
        <f>Cumulative!P54-Cumulative!O54</f>
        <v>212</v>
      </c>
      <c r="Q54" s="29">
        <f>Cumulative!Q54-Cumulative!P54</f>
        <v>206</v>
      </c>
      <c r="R54" s="204"/>
      <c r="S54" s="29">
        <f>Cumulative!S54</f>
        <v>-6</v>
      </c>
      <c r="T54" s="29">
        <f>Cumulative!T54-Cumulative!S54</f>
        <v>-190</v>
      </c>
      <c r="U54" s="185">
        <v>0</v>
      </c>
      <c r="V54" s="29">
        <f>Cumulative!V54-Cumulative!U54</f>
        <v>0</v>
      </c>
      <c r="W54" s="204"/>
      <c r="X54" s="29"/>
      <c r="Y54" s="29"/>
      <c r="Z54" s="29"/>
      <c r="AA54" s="29"/>
      <c r="AB54" s="204"/>
      <c r="AC54" s="29"/>
      <c r="AD54" s="29"/>
      <c r="AE54" s="29"/>
      <c r="AF54" s="29"/>
      <c r="AG54" s="29"/>
      <c r="AH54" s="29"/>
      <c r="AI54" s="29"/>
      <c r="AJ54" s="29"/>
      <c r="AK54" s="29"/>
      <c r="AL54" s="204"/>
      <c r="AM54" s="29"/>
      <c r="AN54" s="29"/>
      <c r="AO54" s="29"/>
      <c r="AP54" s="185"/>
      <c r="AQ54" s="204"/>
      <c r="AR54" s="29"/>
      <c r="AS54" s="29"/>
      <c r="AT54" s="29"/>
      <c r="AU54" s="29"/>
      <c r="AV54" s="29"/>
      <c r="AW54" s="29"/>
      <c r="AX54" s="29"/>
      <c r="AY54" s="185"/>
      <c r="AZ54" s="28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185"/>
      <c r="BO54" s="185"/>
      <c r="BP54" s="29"/>
      <c r="BQ54" s="29"/>
      <c r="BR54" s="29"/>
      <c r="BS54" s="29"/>
      <c r="BT54" s="29"/>
    </row>
    <row r="55" spans="2:72" s="5" customFormat="1" ht="15" x14ac:dyDescent="0.25">
      <c r="B55" s="52" t="s">
        <v>222</v>
      </c>
      <c r="C55" s="52" t="s">
        <v>211</v>
      </c>
      <c r="D55" s="199">
        <f>Cumulative!D55</f>
        <v>161</v>
      </c>
      <c r="E55" s="29">
        <f>Cumulative!E55-Cumulative!D55</f>
        <v>227</v>
      </c>
      <c r="F55" s="29">
        <f>Cumulative!F55-Cumulative!E55</f>
        <v>204</v>
      </c>
      <c r="G55" s="29">
        <f>Cumulative!G55-Cumulative!F55</f>
        <v>286</v>
      </c>
      <c r="H55" s="204"/>
      <c r="I55" s="29">
        <f>Cumulative!I55</f>
        <v>80</v>
      </c>
      <c r="J55" s="29">
        <f>Cumulative!J55-Cumulative!I55</f>
        <v>180</v>
      </c>
      <c r="K55" s="29">
        <f>Cumulative!K55-Cumulative!J55</f>
        <v>194</v>
      </c>
      <c r="L55" s="29">
        <f>Cumulative!L55-Cumulative!K55</f>
        <v>202</v>
      </c>
      <c r="M55" s="204"/>
      <c r="N55" s="29">
        <f>Cumulative!N55</f>
        <v>157</v>
      </c>
      <c r="O55" s="29">
        <f>Cumulative!O55-Cumulative!N55</f>
        <v>291</v>
      </c>
      <c r="P55" s="29">
        <f>Cumulative!P55-Cumulative!O55</f>
        <v>211</v>
      </c>
      <c r="Q55" s="29">
        <f>Cumulative!Q55-Cumulative!P55</f>
        <v>371</v>
      </c>
      <c r="R55" s="204"/>
      <c r="S55" s="29">
        <f>Cumulative!S55</f>
        <v>232</v>
      </c>
      <c r="T55" s="29">
        <f>Cumulative!T55-Cumulative!S55</f>
        <v>175</v>
      </c>
      <c r="U55" s="185">
        <f>Cumulative!U55-Cumulative!T55</f>
        <v>199</v>
      </c>
      <c r="V55" s="29">
        <f>Cumulative!V55-Cumulative!U55</f>
        <v>234</v>
      </c>
      <c r="W55" s="204"/>
      <c r="X55" s="29">
        <f>Cumulative!X55</f>
        <v>159</v>
      </c>
      <c r="Y55" s="29">
        <f>Cumulative!Y55-Cumulative!X55</f>
        <v>81</v>
      </c>
      <c r="Z55" s="29">
        <f>Cumulative!Z55-Cumulative!Y55</f>
        <v>355</v>
      </c>
      <c r="AA55" s="29">
        <f>Cumulative!AA55-Cumulative!Z55</f>
        <v>143</v>
      </c>
      <c r="AB55" s="204"/>
      <c r="AC55" s="29">
        <f>Cumulative!AC55</f>
        <v>175</v>
      </c>
      <c r="AD55" s="29">
        <f>Cumulative!AD55-Cumulative!AC55</f>
        <v>191</v>
      </c>
      <c r="AE55" s="29">
        <f>Cumulative!AE55-Cumulative!AD55</f>
        <v>233</v>
      </c>
      <c r="AF55" s="29">
        <f>Cumulative!AF55-Cumulative!AE55</f>
        <v>106</v>
      </c>
      <c r="AG55" s="29"/>
      <c r="AH55" s="29">
        <f>Cumulative!AH55</f>
        <v>141</v>
      </c>
      <c r="AI55" s="29">
        <f>Cumulative!AI55-Cumulative!AH55</f>
        <v>242</v>
      </c>
      <c r="AJ55" s="29">
        <f>Cumulative!AJ55-Cumulative!AI55</f>
        <v>324</v>
      </c>
      <c r="AK55" s="29">
        <f>Cumulative!AK55-Cumulative!AJ55</f>
        <v>335</v>
      </c>
      <c r="AL55" s="204"/>
      <c r="AM55" s="29">
        <f>Cumulative!AM55</f>
        <v>329</v>
      </c>
      <c r="AN55" s="29">
        <f>Cumulative!AN55-Cumulative!AM55</f>
        <v>623</v>
      </c>
      <c r="AO55" s="29">
        <f>Cumulative!AO55-Cumulative!AN55</f>
        <v>641</v>
      </c>
      <c r="AP55" s="185">
        <f>Cumulative!AP55-Cumulative!AO55</f>
        <v>628</v>
      </c>
      <c r="AQ55" s="204"/>
      <c r="AR55" s="29">
        <f>Cumulative!AR55</f>
        <v>182</v>
      </c>
      <c r="AS55" s="29">
        <f>Cumulative!AS55-Cumulative!AR55</f>
        <v>192</v>
      </c>
      <c r="AT55" s="29">
        <f>Cumulative!AT55-Cumulative!AS55</f>
        <v>533</v>
      </c>
      <c r="AU55" s="29">
        <f>Cumulative!AU55-Cumulative!AT55</f>
        <v>44</v>
      </c>
      <c r="AV55" s="29"/>
      <c r="AW55" s="29">
        <f>Cumulative!AW55</f>
        <v>223</v>
      </c>
      <c r="AX55" s="29">
        <f>Cumulative!AX55-Cumulative!AW55</f>
        <v>400</v>
      </c>
      <c r="AY55" s="185">
        <f>Cumulative!AY55-Cumulative!AX55</f>
        <v>461</v>
      </c>
      <c r="AZ55" s="289"/>
      <c r="BA55" s="29"/>
      <c r="BB55" s="29">
        <f>Cumulative!BB55</f>
        <v>59</v>
      </c>
      <c r="BC55" s="29">
        <f>Cumulative!BC55-Cumulative!BB55</f>
        <v>-182</v>
      </c>
      <c r="BD55" s="29">
        <f>Cumulative!BD55-Cumulative!BC55</f>
        <v>-83</v>
      </c>
      <c r="BE55" s="29">
        <f>Cumulative!BE55-Cumulative!BD55</f>
        <v>77</v>
      </c>
      <c r="BF55" s="29"/>
      <c r="BG55" s="29">
        <f>Cumulative!BG55</f>
        <v>-91</v>
      </c>
      <c r="BH55" s="29">
        <f>Cumulative!BH55-Cumulative!BG55</f>
        <v>-34</v>
      </c>
      <c r="BI55" s="29">
        <f>Cumulative!BI55-Cumulative!BH55</f>
        <v>125</v>
      </c>
      <c r="BJ55" s="29">
        <f>Cumulative!BJ55-Cumulative!BI55</f>
        <v>0</v>
      </c>
      <c r="BK55" s="29"/>
      <c r="BL55" s="29">
        <f>Cumulative!BL55</f>
        <v>0</v>
      </c>
      <c r="BM55" s="29">
        <f>Cumulative!BM55-Cumulative!BL55</f>
        <v>0</v>
      </c>
      <c r="BN55" s="185">
        <f>Cumulative!BN55-Cumulative!BM55</f>
        <v>0</v>
      </c>
      <c r="BO55" s="185">
        <f>Cumulative!BO55-Cumulative!BN55</f>
        <v>0</v>
      </c>
      <c r="BP55" s="29"/>
      <c r="BQ55" s="29">
        <f>Cumulative!BQ55</f>
        <v>0</v>
      </c>
      <c r="BR55" s="29">
        <f>Cumulative!BR55-Cumulative!BQ55</f>
        <v>0</v>
      </c>
      <c r="BS55" s="29">
        <f>Cumulative!BS55-Cumulative!BR55</f>
        <v>0</v>
      </c>
      <c r="BT55" s="29">
        <f>Cumulative!BT55-Cumulative!BS55</f>
        <v>0</v>
      </c>
    </row>
    <row r="56" spans="2:72" s="5" customFormat="1" ht="15" x14ac:dyDescent="0.25">
      <c r="B56" s="52" t="s">
        <v>224</v>
      </c>
      <c r="C56" s="52" t="s">
        <v>212</v>
      </c>
      <c r="D56" s="199">
        <f>Cumulative!D56</f>
        <v>184</v>
      </c>
      <c r="E56" s="29">
        <f>Cumulative!E56-Cumulative!D56</f>
        <v>-362</v>
      </c>
      <c r="F56" s="29">
        <f>Cumulative!F56-Cumulative!E56</f>
        <v>740</v>
      </c>
      <c r="G56" s="29">
        <f>Cumulative!G56-Cumulative!F56</f>
        <v>480</v>
      </c>
      <c r="H56" s="204"/>
      <c r="I56" s="29">
        <f>Cumulative!I56</f>
        <v>52</v>
      </c>
      <c r="J56" s="29">
        <f>Cumulative!J56-Cumulative!I56</f>
        <v>-215</v>
      </c>
      <c r="K56" s="29">
        <f>Cumulative!K56-Cumulative!J56</f>
        <v>-53</v>
      </c>
      <c r="L56" s="29">
        <f>Cumulative!L56-Cumulative!K56</f>
        <v>60</v>
      </c>
      <c r="M56" s="204"/>
      <c r="N56" s="29">
        <f>Cumulative!N56</f>
        <v>766</v>
      </c>
      <c r="O56" s="29">
        <f>Cumulative!O56-Cumulative!N56</f>
        <v>-16</v>
      </c>
      <c r="P56" s="29">
        <f>Cumulative!P56-Cumulative!O56</f>
        <v>-235</v>
      </c>
      <c r="Q56" s="29">
        <f>Cumulative!Q56-Cumulative!P56</f>
        <v>-308</v>
      </c>
      <c r="R56" s="204"/>
      <c r="S56" s="29">
        <f>Cumulative!S56</f>
        <v>339</v>
      </c>
      <c r="T56" s="29">
        <f>Cumulative!T56-Cumulative!S56</f>
        <v>-14</v>
      </c>
      <c r="U56" s="185">
        <f>Cumulative!U56-Cumulative!T56</f>
        <v>830</v>
      </c>
      <c r="V56" s="29">
        <f>Cumulative!V56-Cumulative!U56</f>
        <v>-304</v>
      </c>
      <c r="W56" s="204"/>
      <c r="X56" s="29">
        <f>Cumulative!X56</f>
        <v>32</v>
      </c>
      <c r="Y56" s="29">
        <f>Cumulative!Y56-Cumulative!X56</f>
        <v>-400</v>
      </c>
      <c r="Z56" s="29">
        <f>Cumulative!Z56-Cumulative!Y56</f>
        <v>262</v>
      </c>
      <c r="AA56" s="29">
        <f>Cumulative!AA56-Cumulative!Z56</f>
        <v>660</v>
      </c>
      <c r="AB56" s="204"/>
      <c r="AC56" s="29">
        <f>Cumulative!AC56</f>
        <v>1097</v>
      </c>
      <c r="AD56" s="29">
        <f>Cumulative!AD56-Cumulative!AC56</f>
        <v>360</v>
      </c>
      <c r="AE56" s="29">
        <f>Cumulative!AE56-Cumulative!AD56</f>
        <v>328</v>
      </c>
      <c r="AF56" s="29">
        <f>Cumulative!AF56-Cumulative!AE56</f>
        <v>-524</v>
      </c>
      <c r="AG56" s="29"/>
      <c r="AH56" s="29">
        <f>Cumulative!AH56</f>
        <v>581</v>
      </c>
      <c r="AI56" s="29">
        <f>Cumulative!AI56-Cumulative!AH56</f>
        <v>477</v>
      </c>
      <c r="AJ56" s="29">
        <f>Cumulative!AJ56-Cumulative!AI56</f>
        <v>437</v>
      </c>
      <c r="AK56" s="29">
        <f>Cumulative!AK56-Cumulative!AJ56</f>
        <v>-776</v>
      </c>
      <c r="AL56" s="204"/>
      <c r="AM56" s="29">
        <f>Cumulative!AM56</f>
        <v>-74</v>
      </c>
      <c r="AN56" s="29">
        <f>Cumulative!AN56-Cumulative!AM56</f>
        <v>2470</v>
      </c>
      <c r="AO56" s="29">
        <f>Cumulative!AO56-Cumulative!AN56</f>
        <v>134</v>
      </c>
      <c r="AP56" s="185">
        <f>Cumulative!AP56-Cumulative!AO56</f>
        <v>-1340</v>
      </c>
      <c r="AQ56" s="204"/>
      <c r="AR56" s="29">
        <f>Cumulative!AR56</f>
        <v>2365</v>
      </c>
      <c r="AS56" s="29">
        <f>Cumulative!AS56-Cumulative!AR56</f>
        <v>279</v>
      </c>
      <c r="AT56" s="29">
        <f>Cumulative!AT56-Cumulative!AS56</f>
        <v>-530</v>
      </c>
      <c r="AU56" s="29">
        <f>Cumulative!AU56-Cumulative!AT56</f>
        <v>2337</v>
      </c>
      <c r="AV56" s="29"/>
      <c r="AW56" s="29">
        <f>Cumulative!AW56</f>
        <v>2525</v>
      </c>
      <c r="AX56" s="29">
        <f>Cumulative!AX56-Cumulative!AW56</f>
        <v>1736</v>
      </c>
      <c r="AY56" s="185">
        <f>Cumulative!AY56-Cumulative!AX56</f>
        <v>510</v>
      </c>
      <c r="AZ56" s="289"/>
      <c r="BA56" s="29"/>
      <c r="BB56" s="29">
        <f>Cumulative!BB56</f>
        <v>251</v>
      </c>
      <c r="BC56" s="29">
        <f>Cumulative!BC56-Cumulative!BB56</f>
        <v>2756</v>
      </c>
      <c r="BD56" s="29">
        <f>Cumulative!BD56-Cumulative!BC56</f>
        <v>-141</v>
      </c>
      <c r="BE56" s="29">
        <f>Cumulative!BE56-Cumulative!BD56</f>
        <v>1398</v>
      </c>
      <c r="BF56" s="29"/>
      <c r="BG56" s="29">
        <f>Cumulative!BG56</f>
        <v>65</v>
      </c>
      <c r="BH56" s="29">
        <f>Cumulative!BH56-Cumulative!BG56</f>
        <v>-816</v>
      </c>
      <c r="BI56" s="29">
        <f>Cumulative!BI56-Cumulative!BH56</f>
        <v>-428</v>
      </c>
      <c r="BJ56" s="29">
        <f>Cumulative!BJ56-Cumulative!BI56</f>
        <v>-1680</v>
      </c>
      <c r="BK56" s="29"/>
      <c r="BL56" s="29">
        <f>Cumulative!BL56</f>
        <v>-229</v>
      </c>
      <c r="BM56" s="29">
        <f>Cumulative!BM56-Cumulative!BL56</f>
        <v>-361</v>
      </c>
      <c r="BN56" s="185">
        <f>Cumulative!BN56-Cumulative!BM56</f>
        <v>694</v>
      </c>
      <c r="BO56" s="185">
        <f>Cumulative!BO56-Cumulative!BN56</f>
        <v>621</v>
      </c>
      <c r="BP56" s="29"/>
      <c r="BQ56" s="29">
        <f>Cumulative!BQ56</f>
        <v>267</v>
      </c>
      <c r="BR56" s="29">
        <f>Cumulative!BR56-Cumulative!BQ56</f>
        <v>92</v>
      </c>
      <c r="BS56" s="29">
        <f>Cumulative!BS56-Cumulative!BR56</f>
        <v>34</v>
      </c>
      <c r="BT56" s="29">
        <f>Cumulative!BT56-Cumulative!BS56</f>
        <v>-1606</v>
      </c>
    </row>
    <row r="57" spans="2:72" s="5" customFormat="1" ht="15" x14ac:dyDescent="0.25">
      <c r="B57" s="52" t="s">
        <v>225</v>
      </c>
      <c r="C57" s="52" t="s">
        <v>213</v>
      </c>
      <c r="D57" s="199">
        <f>Cumulative!D57</f>
        <v>-197</v>
      </c>
      <c r="E57" s="29">
        <f>Cumulative!E57-Cumulative!D57</f>
        <v>-137</v>
      </c>
      <c r="F57" s="29">
        <f>Cumulative!F57-Cumulative!E57</f>
        <v>334</v>
      </c>
      <c r="G57" s="29">
        <f>Cumulative!G57-Cumulative!F57</f>
        <v>-671</v>
      </c>
      <c r="H57" s="204"/>
      <c r="I57" s="29">
        <f>Cumulative!I57</f>
        <v>128</v>
      </c>
      <c r="J57" s="29">
        <f>Cumulative!J57-Cumulative!I57</f>
        <v>256</v>
      </c>
      <c r="K57" s="29">
        <f>Cumulative!K57-Cumulative!J57</f>
        <v>249</v>
      </c>
      <c r="L57" s="29">
        <f>Cumulative!L57-Cumulative!K57</f>
        <v>86</v>
      </c>
      <c r="M57" s="204"/>
      <c r="N57" s="29">
        <f>Cumulative!N57</f>
        <v>317</v>
      </c>
      <c r="O57" s="29">
        <f>Cumulative!O57-Cumulative!N57</f>
        <v>11</v>
      </c>
      <c r="P57" s="29">
        <f>Cumulative!P57-Cumulative!O57</f>
        <v>288</v>
      </c>
      <c r="Q57" s="29">
        <f>Cumulative!Q57-Cumulative!P57</f>
        <v>527</v>
      </c>
      <c r="R57" s="204"/>
      <c r="S57" s="29">
        <f>Cumulative!S57</f>
        <v>1240</v>
      </c>
      <c r="T57" s="29">
        <f>Cumulative!T57-Cumulative!S57</f>
        <v>986</v>
      </c>
      <c r="U57" s="185">
        <f>Cumulative!U57-Cumulative!T57</f>
        <v>1641</v>
      </c>
      <c r="V57" s="29">
        <f>Cumulative!V57-Cumulative!U57</f>
        <v>1612</v>
      </c>
      <c r="W57" s="204"/>
      <c r="X57" s="29">
        <f>Cumulative!X57</f>
        <v>2272</v>
      </c>
      <c r="Y57" s="29">
        <f>Cumulative!Y57-Cumulative!X57</f>
        <v>1835</v>
      </c>
      <c r="Z57" s="29">
        <f>Cumulative!Z57-Cumulative!Y57</f>
        <v>1353</v>
      </c>
      <c r="AA57" s="29">
        <f>Cumulative!AA57-Cumulative!Z57</f>
        <v>1443</v>
      </c>
      <c r="AB57" s="204"/>
      <c r="AC57" s="29">
        <f>Cumulative!AC57</f>
        <v>690</v>
      </c>
      <c r="AD57" s="29">
        <f>Cumulative!AD57-Cumulative!AC57</f>
        <v>782</v>
      </c>
      <c r="AE57" s="29">
        <f>Cumulative!AE57-Cumulative!AD57</f>
        <v>691</v>
      </c>
      <c r="AF57" s="29">
        <f>Cumulative!AF57-Cumulative!AE57</f>
        <v>535</v>
      </c>
      <c r="AG57" s="29"/>
      <c r="AH57" s="29">
        <f>Cumulative!AH57</f>
        <v>613</v>
      </c>
      <c r="AI57" s="29">
        <f>Cumulative!AI57-Cumulative!AH57</f>
        <v>903</v>
      </c>
      <c r="AJ57" s="29">
        <f>Cumulative!AJ57-Cumulative!AI57</f>
        <v>442</v>
      </c>
      <c r="AK57" s="29">
        <f>Cumulative!AK57-Cumulative!AJ57</f>
        <v>1394</v>
      </c>
      <c r="AL57" s="204"/>
      <c r="AM57" s="29">
        <f>Cumulative!AM57</f>
        <v>771</v>
      </c>
      <c r="AN57" s="29">
        <f>Cumulative!AN57-Cumulative!AM57</f>
        <v>9</v>
      </c>
      <c r="AO57" s="29">
        <f>Cumulative!AO57-Cumulative!AN57</f>
        <v>925</v>
      </c>
      <c r="AP57" s="185">
        <f>Cumulative!AP57-Cumulative!AO57</f>
        <v>838</v>
      </c>
      <c r="AQ57" s="204"/>
      <c r="AR57" s="29">
        <f>Cumulative!AR57</f>
        <v>245</v>
      </c>
      <c r="AS57" s="29">
        <f>Cumulative!AS57-Cumulative!AR57</f>
        <v>309</v>
      </c>
      <c r="AT57" s="29">
        <f>Cumulative!AT57-Cumulative!AS57</f>
        <v>1178</v>
      </c>
      <c r="AU57" s="29">
        <f>Cumulative!AU57-Cumulative!AT57</f>
        <v>1216</v>
      </c>
      <c r="AV57" s="29"/>
      <c r="AW57" s="29">
        <f>Cumulative!AW57</f>
        <v>989</v>
      </c>
      <c r="AX57" s="29">
        <f>Cumulative!AX57-Cumulative!AW57</f>
        <v>1872</v>
      </c>
      <c r="AY57" s="185">
        <f>Cumulative!AY57-Cumulative!AX57</f>
        <v>2120</v>
      </c>
      <c r="AZ57" s="289"/>
      <c r="BA57" s="29"/>
      <c r="BB57" s="29">
        <f>Cumulative!BB57</f>
        <v>2427</v>
      </c>
      <c r="BC57" s="29">
        <f>Cumulative!BC57-Cumulative!BB57</f>
        <v>1911</v>
      </c>
      <c r="BD57" s="29">
        <f>Cumulative!BD57-Cumulative!BC57</f>
        <v>2587</v>
      </c>
      <c r="BE57" s="29">
        <f>Cumulative!BE57-Cumulative!BD57</f>
        <v>1482</v>
      </c>
      <c r="BF57" s="29"/>
      <c r="BG57" s="29">
        <f>Cumulative!BG57</f>
        <v>1982</v>
      </c>
      <c r="BH57" s="29">
        <f>Cumulative!BH57-Cumulative!BG57</f>
        <v>2070</v>
      </c>
      <c r="BI57" s="29">
        <f>Cumulative!BI57-Cumulative!BH57</f>
        <v>2408</v>
      </c>
      <c r="BJ57" s="29">
        <f>Cumulative!BJ57-Cumulative!BI57</f>
        <v>1904</v>
      </c>
      <c r="BK57" s="29"/>
      <c r="BL57" s="29">
        <f>Cumulative!BL57</f>
        <v>1781</v>
      </c>
      <c r="BM57" s="29">
        <f>Cumulative!BM57-Cumulative!BL57</f>
        <v>2145</v>
      </c>
      <c r="BN57" s="185">
        <f>Cumulative!BN57-Cumulative!BM57</f>
        <v>1924</v>
      </c>
      <c r="BO57" s="185">
        <f>Cumulative!BO57-Cumulative!BN57</f>
        <v>2346</v>
      </c>
      <c r="BP57" s="29"/>
      <c r="BQ57" s="29">
        <f>Cumulative!BQ57</f>
        <v>3330</v>
      </c>
      <c r="BR57" s="29">
        <f>Cumulative!BR57-Cumulative!BQ57</f>
        <v>2594</v>
      </c>
      <c r="BS57" s="29">
        <f>Cumulative!BS57-Cumulative!BR57</f>
        <v>2442</v>
      </c>
      <c r="BT57" s="29">
        <f>Cumulative!BT57-Cumulative!BS57</f>
        <v>2876</v>
      </c>
    </row>
    <row r="58" spans="2:72" s="5" customFormat="1" ht="15" x14ac:dyDescent="0.25">
      <c r="B58" s="52" t="s">
        <v>226</v>
      </c>
      <c r="C58" s="52" t="s">
        <v>214</v>
      </c>
      <c r="D58" s="199">
        <f>Cumulative!D58</f>
        <v>0</v>
      </c>
      <c r="E58" s="29">
        <f>Cumulative!E58-Cumulative!D58</f>
        <v>0</v>
      </c>
      <c r="F58" s="29">
        <f>Cumulative!F58-Cumulative!E58</f>
        <v>0</v>
      </c>
      <c r="G58" s="29">
        <f>Cumulative!G58-Cumulative!F58</f>
        <v>0</v>
      </c>
      <c r="H58" s="204"/>
      <c r="I58" s="29">
        <f>Cumulative!I58</f>
        <v>0</v>
      </c>
      <c r="J58" s="29">
        <f>Cumulative!J58-Cumulative!I58</f>
        <v>0</v>
      </c>
      <c r="K58" s="29">
        <f>Cumulative!K58-Cumulative!J58</f>
        <v>0</v>
      </c>
      <c r="L58" s="29">
        <f>Cumulative!L58-Cumulative!K58</f>
        <v>-116</v>
      </c>
      <c r="M58" s="204"/>
      <c r="N58" s="29">
        <f>Cumulative!N58</f>
        <v>-42</v>
      </c>
      <c r="O58" s="29">
        <f>Cumulative!O58-Cumulative!N58</f>
        <v>-6</v>
      </c>
      <c r="P58" s="29">
        <f>Cumulative!P58-Cumulative!O58</f>
        <v>1</v>
      </c>
      <c r="Q58" s="29">
        <f>Cumulative!Q58-Cumulative!P58</f>
        <v>-9</v>
      </c>
      <c r="R58" s="204"/>
      <c r="S58" s="29">
        <f>Cumulative!S58</f>
        <v>-2</v>
      </c>
      <c r="T58" s="29">
        <f>Cumulative!T58-Cumulative!S58</f>
        <v>-12</v>
      </c>
      <c r="U58" s="185">
        <f>Cumulative!U58-Cumulative!T58</f>
        <v>-22</v>
      </c>
      <c r="V58" s="29">
        <f>Cumulative!V58-Cumulative!U58</f>
        <v>-53</v>
      </c>
      <c r="W58" s="204"/>
      <c r="X58" s="29">
        <f>Cumulative!X58</f>
        <v>-20</v>
      </c>
      <c r="Y58" s="29">
        <f>Cumulative!Y58-Cumulative!X58</f>
        <v>-52</v>
      </c>
      <c r="Z58" s="29">
        <f>Cumulative!Z58-Cumulative!Y58</f>
        <v>-97</v>
      </c>
      <c r="AA58" s="29">
        <f>Cumulative!AA58-Cumulative!Z58</f>
        <v>-176</v>
      </c>
      <c r="AB58" s="204"/>
      <c r="AC58" s="29">
        <f>Cumulative!AC58</f>
        <v>-25</v>
      </c>
      <c r="AD58" s="29">
        <f>Cumulative!AD58-Cumulative!AC58</f>
        <v>-2</v>
      </c>
      <c r="AE58" s="29">
        <f>Cumulative!AE58-Cumulative!AD58</f>
        <v>-2</v>
      </c>
      <c r="AF58" s="29">
        <f>Cumulative!AF58-Cumulative!AE58</f>
        <v>-11</v>
      </c>
      <c r="AG58" s="29"/>
      <c r="AH58" s="29">
        <f>Cumulative!AH58</f>
        <v>-1</v>
      </c>
      <c r="AI58" s="29">
        <f>Cumulative!AI58-Cumulative!AH58</f>
        <v>-4</v>
      </c>
      <c r="AJ58" s="29">
        <f>Cumulative!AJ58-Cumulative!AI58</f>
        <v>-43</v>
      </c>
      <c r="AK58" s="29">
        <f>Cumulative!AK58-Cumulative!AJ58</f>
        <v>-17</v>
      </c>
      <c r="AL58" s="204"/>
      <c r="AM58" s="29">
        <f>Cumulative!AM58</f>
        <v>10</v>
      </c>
      <c r="AN58" s="29">
        <f>Cumulative!AN58-Cumulative!AM58</f>
        <v>-10</v>
      </c>
      <c r="AO58" s="29">
        <f>Cumulative!AO58-Cumulative!AN58</f>
        <v>0</v>
      </c>
      <c r="AP58" s="185">
        <f>Cumulative!AP58-Cumulative!AO58</f>
        <v>0</v>
      </c>
      <c r="AQ58" s="204"/>
      <c r="AR58" s="29">
        <f>Cumulative!AR58</f>
        <v>-7</v>
      </c>
      <c r="AS58" s="29">
        <f>Cumulative!AS58-Cumulative!AR58</f>
        <v>7</v>
      </c>
      <c r="AT58" s="29">
        <f>Cumulative!AT58-Cumulative!AS58</f>
        <v>0</v>
      </c>
      <c r="AU58" s="29">
        <f>Cumulative!AU58-Cumulative!AT58</f>
        <v>0</v>
      </c>
      <c r="AV58" s="29"/>
      <c r="AW58" s="29">
        <f>Cumulative!AW58</f>
        <v>-1</v>
      </c>
      <c r="AX58" s="29">
        <f>Cumulative!AX58-Cumulative!AW58</f>
        <v>1</v>
      </c>
      <c r="AY58" s="185">
        <f>Cumulative!AY58-Cumulative!AX58</f>
        <v>0</v>
      </c>
      <c r="AZ58" s="289"/>
      <c r="BA58" s="29"/>
      <c r="BB58" s="29">
        <f>Cumulative!BB58</f>
        <v>-1</v>
      </c>
      <c r="BC58" s="29">
        <f>Cumulative!BC58-Cumulative!BB58</f>
        <v>1</v>
      </c>
      <c r="BD58" s="29">
        <f>Cumulative!BD58-Cumulative!BC58</f>
        <v>0</v>
      </c>
      <c r="BE58" s="29">
        <f>Cumulative!BE58-Cumulative!BD58</f>
        <v>0</v>
      </c>
      <c r="BF58" s="29"/>
      <c r="BG58" s="29">
        <f>Cumulative!BG58</f>
        <v>0</v>
      </c>
      <c r="BH58" s="29">
        <f>Cumulative!BH58-Cumulative!BG58</f>
        <v>0</v>
      </c>
      <c r="BI58" s="29">
        <f>Cumulative!BI58-Cumulative!BH58</f>
        <v>0</v>
      </c>
      <c r="BJ58" s="29">
        <f>Cumulative!BJ58-Cumulative!BI58</f>
        <v>0</v>
      </c>
      <c r="BK58" s="29"/>
      <c r="BL58" s="29">
        <f>Cumulative!BL58</f>
        <v>0</v>
      </c>
      <c r="BM58" s="29">
        <f>Cumulative!BM58-Cumulative!BL58</f>
        <v>0</v>
      </c>
      <c r="BN58" s="185">
        <f>Cumulative!BN58-Cumulative!BM58</f>
        <v>0</v>
      </c>
      <c r="BO58" s="185">
        <f>Cumulative!BO58-Cumulative!BN58</f>
        <v>0</v>
      </c>
      <c r="BP58" s="29"/>
      <c r="BQ58" s="29">
        <f>Cumulative!BQ58</f>
        <v>0</v>
      </c>
      <c r="BR58" s="29">
        <f>Cumulative!BR58-Cumulative!BQ58</f>
        <v>0</v>
      </c>
      <c r="BS58" s="29">
        <f>Cumulative!BS58-Cumulative!BR58</f>
        <v>0</v>
      </c>
      <c r="BT58" s="29">
        <f>Cumulative!BT58-Cumulative!BS58</f>
        <v>0</v>
      </c>
    </row>
    <row r="59" spans="2:72" s="5" customFormat="1" ht="15" x14ac:dyDescent="0.25">
      <c r="B59" s="52" t="s">
        <v>227</v>
      </c>
      <c r="C59" s="52" t="s">
        <v>215</v>
      </c>
      <c r="D59" s="199">
        <f>Cumulative!D59</f>
        <v>0</v>
      </c>
      <c r="E59" s="29">
        <f>Cumulative!E59-Cumulative!D59</f>
        <v>0</v>
      </c>
      <c r="F59" s="29">
        <f>Cumulative!F59-Cumulative!E59</f>
        <v>0</v>
      </c>
      <c r="G59" s="29">
        <f>Cumulative!G59-Cumulative!F59</f>
        <v>0</v>
      </c>
      <c r="H59" s="204"/>
      <c r="I59" s="29">
        <f>Cumulative!I59</f>
        <v>0</v>
      </c>
      <c r="J59" s="29">
        <f>Cumulative!J59-Cumulative!I59</f>
        <v>0</v>
      </c>
      <c r="K59" s="29">
        <f>Cumulative!K59-Cumulative!J59</f>
        <v>0</v>
      </c>
      <c r="L59" s="29">
        <f>Cumulative!L59-Cumulative!K59</f>
        <v>0</v>
      </c>
      <c r="M59" s="204"/>
      <c r="N59" s="29">
        <f>Cumulative!N59</f>
        <v>0</v>
      </c>
      <c r="O59" s="29">
        <f>Cumulative!O59-Cumulative!N59</f>
        <v>0</v>
      </c>
      <c r="P59" s="29">
        <f>Cumulative!P59-Cumulative!O59</f>
        <v>20</v>
      </c>
      <c r="Q59" s="29">
        <f>Cumulative!Q59-Cumulative!P59</f>
        <v>141</v>
      </c>
      <c r="R59" s="204"/>
      <c r="S59" s="29">
        <f>Cumulative!S59</f>
        <v>1015</v>
      </c>
      <c r="T59" s="29">
        <f>Cumulative!T59-Cumulative!S59</f>
        <v>397</v>
      </c>
      <c r="U59" s="185">
        <v>0</v>
      </c>
      <c r="V59" s="29">
        <f>Cumulative!V59-Cumulative!U59</f>
        <v>0</v>
      </c>
      <c r="W59" s="204"/>
      <c r="X59" s="29"/>
      <c r="Y59" s="29"/>
      <c r="Z59" s="29"/>
      <c r="AA59" s="29"/>
      <c r="AB59" s="204"/>
      <c r="AC59" s="29"/>
      <c r="AD59" s="29"/>
      <c r="AE59" s="29"/>
      <c r="AF59" s="29"/>
      <c r="AG59" s="29"/>
      <c r="AH59" s="29"/>
      <c r="AI59" s="29"/>
      <c r="AJ59" s="29"/>
      <c r="AK59" s="29"/>
      <c r="AL59" s="204"/>
      <c r="AM59" s="29"/>
      <c r="AN59" s="29"/>
      <c r="AO59" s="29"/>
      <c r="AP59" s="185"/>
      <c r="AQ59" s="204"/>
      <c r="AR59" s="29"/>
      <c r="AS59" s="29"/>
      <c r="AT59" s="29"/>
      <c r="AU59" s="29"/>
      <c r="AV59" s="29"/>
      <c r="AW59" s="29"/>
      <c r="AX59" s="29"/>
      <c r="AY59" s="185"/>
      <c r="AZ59" s="28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185"/>
      <c r="BO59" s="185"/>
      <c r="BP59" s="29"/>
      <c r="BQ59" s="29"/>
      <c r="BR59" s="29"/>
      <c r="BS59" s="29"/>
      <c r="BT59" s="29"/>
    </row>
    <row r="60" spans="2:72" s="5" customFormat="1" ht="15.75" thickBot="1" x14ac:dyDescent="0.3">
      <c r="B60" s="117" t="s">
        <v>228</v>
      </c>
      <c r="C60" s="117" t="s">
        <v>216</v>
      </c>
      <c r="D60" s="201">
        <f>Cumulative!D60</f>
        <v>-62</v>
      </c>
      <c r="E60" s="45">
        <f>Cumulative!E60-Cumulative!D60</f>
        <v>7</v>
      </c>
      <c r="F60" s="45">
        <f>Cumulative!F60-Cumulative!E60</f>
        <v>97</v>
      </c>
      <c r="G60" s="45">
        <f>Cumulative!G60-Cumulative!F60</f>
        <v>-43</v>
      </c>
      <c r="H60" s="205"/>
      <c r="I60" s="45">
        <f>Cumulative!I60</f>
        <v>-9</v>
      </c>
      <c r="J60" s="45">
        <f>Cumulative!J60-Cumulative!I60</f>
        <v>-39</v>
      </c>
      <c r="K60" s="45">
        <f>Cumulative!K60-Cumulative!J60</f>
        <v>53</v>
      </c>
      <c r="L60" s="45">
        <f>Cumulative!L60-Cumulative!K60</f>
        <v>-35</v>
      </c>
      <c r="M60" s="205"/>
      <c r="N60" s="45">
        <f>Cumulative!N60</f>
        <v>-84</v>
      </c>
      <c r="O60" s="45">
        <f>Cumulative!O60-Cumulative!N60</f>
        <v>89</v>
      </c>
      <c r="P60" s="45">
        <f>Cumulative!P60-Cumulative!O60</f>
        <v>-15</v>
      </c>
      <c r="Q60" s="45">
        <f>Cumulative!Q60-Cumulative!P60</f>
        <v>-60</v>
      </c>
      <c r="R60" s="205"/>
      <c r="S60" s="45">
        <f>Cumulative!S60</f>
        <v>-27</v>
      </c>
      <c r="T60" s="45">
        <f>Cumulative!T60-Cumulative!S60</f>
        <v>10</v>
      </c>
      <c r="U60" s="194">
        <f>Cumulative!U60-Cumulative!T60</f>
        <v>23</v>
      </c>
      <c r="V60" s="45">
        <f>Cumulative!V60-Cumulative!U60</f>
        <v>-61</v>
      </c>
      <c r="W60" s="205"/>
      <c r="X60" s="45">
        <f>Cumulative!X60</f>
        <v>-12</v>
      </c>
      <c r="Y60" s="45">
        <f>Cumulative!Y60-Cumulative!X60</f>
        <v>-6</v>
      </c>
      <c r="Z60" s="45">
        <f>Cumulative!Z60-Cumulative!Y60</f>
        <v>21</v>
      </c>
      <c r="AA60" s="45">
        <f>Cumulative!AA60-Cumulative!Z60</f>
        <v>-123</v>
      </c>
      <c r="AB60" s="205"/>
      <c r="AC60" s="45">
        <f>Cumulative!AC60</f>
        <v>-5</v>
      </c>
      <c r="AD60" s="45">
        <f>Cumulative!AD60-Cumulative!AC60</f>
        <v>-15</v>
      </c>
      <c r="AE60" s="45">
        <f>Cumulative!AE60-Cumulative!AD60</f>
        <v>24</v>
      </c>
      <c r="AF60" s="45">
        <f>Cumulative!AF60-Cumulative!AE60</f>
        <v>362</v>
      </c>
      <c r="AG60" s="45"/>
      <c r="AH60" s="45">
        <f>Cumulative!AH60</f>
        <v>19</v>
      </c>
      <c r="AI60" s="45">
        <f>Cumulative!AI60-Cumulative!AH60</f>
        <v>-42</v>
      </c>
      <c r="AJ60" s="45">
        <f>Cumulative!AJ60-Cumulative!AI60</f>
        <v>-104</v>
      </c>
      <c r="AK60" s="45">
        <f>Cumulative!AK60-Cumulative!AJ60</f>
        <v>39</v>
      </c>
      <c r="AL60" s="205"/>
      <c r="AM60" s="45">
        <f>Cumulative!AM60</f>
        <v>-68</v>
      </c>
      <c r="AN60" s="45">
        <f>Cumulative!AN60-Cumulative!AM60</f>
        <v>183</v>
      </c>
      <c r="AO60" s="45">
        <f>Cumulative!AO60-Cumulative!AN60</f>
        <v>181</v>
      </c>
      <c r="AP60" s="194">
        <f>Cumulative!AP60-Cumulative!AO60</f>
        <v>-367</v>
      </c>
      <c r="AQ60" s="205"/>
      <c r="AR60" s="45">
        <f>Cumulative!AR60</f>
        <v>-10</v>
      </c>
      <c r="AS60" s="45">
        <f>Cumulative!AS60-Cumulative!AR60</f>
        <v>119</v>
      </c>
      <c r="AT60" s="45">
        <f>Cumulative!AT60-Cumulative!AS60</f>
        <v>497</v>
      </c>
      <c r="AU60" s="194">
        <f>AU61-SUM(AU52:AU59)</f>
        <v>101</v>
      </c>
      <c r="AV60" s="45"/>
      <c r="AW60" s="45">
        <f>Cumulative!AW60</f>
        <v>22</v>
      </c>
      <c r="AX60" s="45">
        <f>Cumulative!AX60-Cumulative!AW60</f>
        <v>241</v>
      </c>
      <c r="AY60" s="194">
        <f>Cumulative!AY60-Cumulative!AX60</f>
        <v>-128</v>
      </c>
      <c r="AZ60" s="347"/>
      <c r="BA60" s="45"/>
      <c r="BB60" s="45">
        <f>Cumulative!BB60</f>
        <v>99</v>
      </c>
      <c r="BC60" s="45">
        <f>Cumulative!BC60-Cumulative!BB60</f>
        <v>298</v>
      </c>
      <c r="BD60" s="45">
        <f>Cumulative!BD60-Cumulative!BC60</f>
        <v>-157</v>
      </c>
      <c r="BE60" s="45">
        <f>Cumulative!BE60-Cumulative!BD60</f>
        <v>404</v>
      </c>
      <c r="BF60" s="45"/>
      <c r="BG60" s="45">
        <f>Cumulative!BG60</f>
        <v>90</v>
      </c>
      <c r="BH60" s="45">
        <f>Cumulative!BH60-Cumulative!BG60</f>
        <v>3</v>
      </c>
      <c r="BI60" s="45">
        <f>Cumulative!BI60-Cumulative!BH60</f>
        <v>-180</v>
      </c>
      <c r="BJ60" s="45">
        <f>Cumulative!BJ60-Cumulative!BI60</f>
        <v>339</v>
      </c>
      <c r="BK60" s="45"/>
      <c r="BL60" s="45">
        <f>Cumulative!BL60</f>
        <v>104</v>
      </c>
      <c r="BM60" s="45">
        <f>Cumulative!BM60-Cumulative!BL60</f>
        <v>-107</v>
      </c>
      <c r="BN60" s="194">
        <f>Cumulative!BN60-Cumulative!BM60</f>
        <v>88</v>
      </c>
      <c r="BO60" s="194">
        <f>Cumulative!BO60-Cumulative!BN60</f>
        <v>-160</v>
      </c>
      <c r="BP60" s="45"/>
      <c r="BQ60" s="45">
        <f>Cumulative!BQ60</f>
        <v>48</v>
      </c>
      <c r="BR60" s="45">
        <f>Cumulative!BR60-Cumulative!BQ60</f>
        <v>1</v>
      </c>
      <c r="BS60" s="45">
        <f>Cumulative!BS60-Cumulative!BR60</f>
        <v>148</v>
      </c>
      <c r="BT60" s="45">
        <f>Cumulative!BT60-Cumulative!BS60</f>
        <v>415</v>
      </c>
    </row>
    <row r="61" spans="2:72" s="17" customFormat="1" ht="15.75" thickBot="1" x14ac:dyDescent="0.3">
      <c r="B61" s="157" t="s">
        <v>231</v>
      </c>
      <c r="C61" s="158" t="s">
        <v>230</v>
      </c>
      <c r="D61" s="159">
        <f>D49-D54-D59</f>
        <v>4749</v>
      </c>
      <c r="E61" s="159">
        <f>E49-E54-E59</f>
        <v>4911</v>
      </c>
      <c r="F61" s="159">
        <f>F49-F54-F59</f>
        <v>5126</v>
      </c>
      <c r="G61" s="159">
        <f>G49-G54-G59</f>
        <v>4573</v>
      </c>
      <c r="H61" s="159"/>
      <c r="I61" s="159">
        <f>I49-I54-I59</f>
        <v>4261</v>
      </c>
      <c r="J61" s="159">
        <f>J49-J54-J59</f>
        <v>4163</v>
      </c>
      <c r="K61" s="159">
        <f>K49-K54-K59</f>
        <v>3550</v>
      </c>
      <c r="L61" s="159">
        <f>L49-L54-L59</f>
        <v>2790</v>
      </c>
      <c r="M61" s="159"/>
      <c r="N61" s="159">
        <f>N49-N54-N59</f>
        <v>4078</v>
      </c>
      <c r="O61" s="159">
        <f>O49-O54-O59</f>
        <v>4152</v>
      </c>
      <c r="P61" s="159">
        <f>P49-P54-P59</f>
        <v>4013</v>
      </c>
      <c r="Q61" s="159">
        <f>Q49-Q54-Q59</f>
        <v>7232</v>
      </c>
      <c r="R61" s="160"/>
      <c r="S61" s="159">
        <f>S49-S54-S59</f>
        <v>11404</v>
      </c>
      <c r="T61" s="159">
        <f>T49-T54-T59</f>
        <v>7641</v>
      </c>
      <c r="U61" s="165">
        <f>SUM(U52:U60)</f>
        <v>11012</v>
      </c>
      <c r="V61" s="161">
        <f>SUM(V52:V60)</f>
        <v>10921</v>
      </c>
      <c r="W61" s="160"/>
      <c r="X61" s="159">
        <f>X49-X54-X59</f>
        <v>10286</v>
      </c>
      <c r="Y61" s="159">
        <f>Y49-Y54-Y59</f>
        <v>7310</v>
      </c>
      <c r="Z61" s="165">
        <f>SUM(Z52:Z60)</f>
        <v>4751</v>
      </c>
      <c r="AA61" s="161">
        <f>SUM(AA52:AA60)</f>
        <v>7509</v>
      </c>
      <c r="AB61" s="160"/>
      <c r="AC61" s="159">
        <f>AC49-AC54-AC59</f>
        <v>7434</v>
      </c>
      <c r="AD61" s="159">
        <f>AD49-AD54-AD59</f>
        <v>7204</v>
      </c>
      <c r="AE61" s="159">
        <f>AE49-AE54-AE59</f>
        <v>6982</v>
      </c>
      <c r="AF61" s="159">
        <f>AF49-AF54-AF59</f>
        <v>8197</v>
      </c>
      <c r="AG61" s="159"/>
      <c r="AH61" s="159">
        <f>AH49-AH54-AH59</f>
        <v>7958</v>
      </c>
      <c r="AI61" s="159">
        <f>AI49-AI54-AI59</f>
        <v>7708</v>
      </c>
      <c r="AJ61" s="159">
        <f>AJ49-AJ54-AJ59</f>
        <v>9820</v>
      </c>
      <c r="AK61" s="159">
        <f>AK49-AK54-AK59</f>
        <v>11567</v>
      </c>
      <c r="AL61" s="160"/>
      <c r="AM61" s="159">
        <f>AM49-AM54-AM59</f>
        <v>10456</v>
      </c>
      <c r="AN61" s="159">
        <f>AN49-AN54-AN59</f>
        <v>10579</v>
      </c>
      <c r="AO61" s="159">
        <f>AO49-AO54-AO59</f>
        <v>8468</v>
      </c>
      <c r="AP61" s="161">
        <f>AP49-AP54-AP59</f>
        <v>6246</v>
      </c>
      <c r="AQ61" s="160"/>
      <c r="AR61" s="159">
        <f>AR49-AR54-AR59</f>
        <v>7279</v>
      </c>
      <c r="AS61" s="159">
        <f>AS49-AS54-AS59</f>
        <v>8029</v>
      </c>
      <c r="AT61" s="159">
        <f>AT49-AT54-AT59</f>
        <v>8808</v>
      </c>
      <c r="AU61" s="159">
        <f>AU49-AU54-AU59</f>
        <v>11195</v>
      </c>
      <c r="AV61" s="159"/>
      <c r="AW61" s="159">
        <f>AW49-AW54-AW59</f>
        <v>15739</v>
      </c>
      <c r="AX61" s="159">
        <f>AX49-AX54-AX59</f>
        <v>24532</v>
      </c>
      <c r="AY61" s="161">
        <f>AY49-AY54-AY59</f>
        <v>28914</v>
      </c>
      <c r="AZ61" s="348"/>
      <c r="BA61" s="159"/>
      <c r="BB61" s="159">
        <f>BB49-BB54-BB59</f>
        <v>55874</v>
      </c>
      <c r="BC61" s="159">
        <f>BC49-BC54-BC59</f>
        <v>25565</v>
      </c>
      <c r="BD61" s="159">
        <f>BD49-BD54-BD59</f>
        <v>24322</v>
      </c>
      <c r="BE61" s="159">
        <f>BE49-BE54-BE59</f>
        <v>30561</v>
      </c>
      <c r="BF61" s="159"/>
      <c r="BG61" s="159">
        <f>BG49-BG54-BG59</f>
        <v>26066</v>
      </c>
      <c r="BH61" s="159">
        <f>BH49-BH54-BH59</f>
        <v>10717</v>
      </c>
      <c r="BI61" s="159">
        <f>BI49-BI54-BI59</f>
        <v>15001</v>
      </c>
      <c r="BJ61" s="159">
        <f>BJ49-BJ54-BJ59</f>
        <v>16956</v>
      </c>
      <c r="BK61" s="159"/>
      <c r="BL61" s="159">
        <f>BL49-BL54-BL59</f>
        <v>13701</v>
      </c>
      <c r="BM61" s="159">
        <f>BM49-BM54-BM59</f>
        <v>17490</v>
      </c>
      <c r="BN61" s="161">
        <f>BN49-BN54-BN59</f>
        <v>13679</v>
      </c>
      <c r="BO61" s="161">
        <f>BO49-BO54-BO59</f>
        <v>15851</v>
      </c>
      <c r="BP61" s="159"/>
      <c r="BQ61" s="159">
        <f>BQ49-BQ54-BQ59</f>
        <v>26340</v>
      </c>
      <c r="BR61" s="159">
        <f>BR49-BR54-BR59</f>
        <v>26133</v>
      </c>
      <c r="BS61" s="159">
        <f>BS49-BS54-BS59</f>
        <v>19337</v>
      </c>
      <c r="BT61" s="159">
        <f>BT49-BT54-BT59</f>
        <v>19862</v>
      </c>
    </row>
    <row r="62" spans="2:72" s="17" customFormat="1" ht="15" x14ac:dyDescent="0.25">
      <c r="B62" s="152" t="s">
        <v>240</v>
      </c>
      <c r="C62" s="101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8"/>
      <c r="V62" s="137"/>
      <c r="W62" s="137"/>
      <c r="X62" s="137"/>
      <c r="Y62" s="137"/>
      <c r="Z62" s="137"/>
      <c r="AA62" s="137"/>
      <c r="AB62" s="137"/>
      <c r="AC62" s="137"/>
      <c r="AH62" s="137"/>
      <c r="AJ62" s="137"/>
      <c r="AK62" s="137"/>
      <c r="AL62" s="137"/>
      <c r="AM62" s="137"/>
      <c r="AN62" s="137"/>
      <c r="AP62" s="227"/>
      <c r="AQ62" s="137"/>
      <c r="BN62" s="227"/>
      <c r="BO62" s="227"/>
    </row>
    <row r="63" spans="2:72" ht="15" thickBot="1" x14ac:dyDescent="0.25">
      <c r="B63" s="148"/>
      <c r="C63" s="149"/>
      <c r="D63" s="1"/>
      <c r="E63" s="1"/>
      <c r="F63" s="10"/>
      <c r="G63" s="10"/>
      <c r="H63" s="10"/>
      <c r="I63" s="10"/>
      <c r="J63" s="14"/>
      <c r="K63" s="14"/>
      <c r="L63" s="14"/>
      <c r="M63" s="14"/>
      <c r="N63" s="10"/>
      <c r="O63" s="14"/>
      <c r="P63" s="14"/>
      <c r="Q63" s="168"/>
      <c r="R63" s="14"/>
      <c r="S63" s="10"/>
      <c r="T63" s="10"/>
      <c r="X63" s="10"/>
      <c r="Y63" s="10"/>
      <c r="Z63" s="10"/>
      <c r="AA63" s="10"/>
      <c r="AC63" s="10"/>
      <c r="AH63" s="10"/>
      <c r="AJ63" s="10"/>
      <c r="AK63" s="10"/>
      <c r="AM63" s="10"/>
      <c r="AN63" s="10"/>
    </row>
    <row r="64" spans="2:72" ht="15.75" thickBot="1" x14ac:dyDescent="0.25">
      <c r="B64" s="63" t="s">
        <v>83</v>
      </c>
      <c r="C64" s="64" t="s">
        <v>44</v>
      </c>
      <c r="D64" s="103" t="s">
        <v>137</v>
      </c>
      <c r="E64" s="103" t="s">
        <v>138</v>
      </c>
      <c r="F64" s="103" t="s">
        <v>139</v>
      </c>
      <c r="G64" s="103" t="s">
        <v>140</v>
      </c>
      <c r="H64" s="103"/>
      <c r="I64" s="103" t="s">
        <v>141</v>
      </c>
      <c r="J64" s="103" t="s">
        <v>142</v>
      </c>
      <c r="K64" s="103" t="s">
        <v>143</v>
      </c>
      <c r="L64" s="103" t="s">
        <v>144</v>
      </c>
      <c r="M64" s="103"/>
      <c r="N64" s="103" t="s">
        <v>167</v>
      </c>
      <c r="O64" s="103" t="s">
        <v>172</v>
      </c>
      <c r="P64" s="103" t="s">
        <v>175</v>
      </c>
      <c r="Q64" s="103" t="s">
        <v>181</v>
      </c>
      <c r="R64" s="103"/>
      <c r="S64" s="103" t="str">
        <f>S6</f>
        <v>1Q 2015</v>
      </c>
      <c r="T64" s="103" t="str">
        <f>T6</f>
        <v>2Q 2015</v>
      </c>
      <c r="U64" s="103" t="s">
        <v>195</v>
      </c>
      <c r="V64" s="103" t="s">
        <v>198</v>
      </c>
      <c r="W64" s="103"/>
      <c r="X64" s="103" t="s">
        <v>199</v>
      </c>
      <c r="Y64" s="103" t="s">
        <v>200</v>
      </c>
      <c r="Z64" s="103" t="s">
        <v>232</v>
      </c>
      <c r="AA64" s="103" t="s">
        <v>245</v>
      </c>
      <c r="AB64" s="103"/>
      <c r="AC64" s="103" t="str">
        <f>AC6</f>
        <v>1Q 2017</v>
      </c>
      <c r="AD64" s="103" t="str">
        <f>AD6</f>
        <v>2Q 2017</v>
      </c>
      <c r="AE64" s="103" t="str">
        <f>AE6</f>
        <v>3Q 2017</v>
      </c>
      <c r="AF64" s="103" t="str">
        <f>AF6</f>
        <v>4Q 2017</v>
      </c>
      <c r="AG64" s="103"/>
      <c r="AH64" s="103" t="str">
        <f>AH$1</f>
        <v>1Q 2018</v>
      </c>
      <c r="AI64" s="103" t="str">
        <f>AI6</f>
        <v>2Q 2018</v>
      </c>
      <c r="AJ64" s="103" t="str">
        <f>AJ$1</f>
        <v>3Q 2018</v>
      </c>
      <c r="AK64" s="103" t="str">
        <f>AK$1</f>
        <v>4Q 2018</v>
      </c>
      <c r="AL64" s="103"/>
      <c r="AM64" s="103" t="str">
        <f>AM1</f>
        <v>1Q 2019</v>
      </c>
      <c r="AN64" s="103" t="str">
        <f>AN1</f>
        <v>2Q 2019</v>
      </c>
      <c r="AO64" s="103" t="str">
        <f>AO1</f>
        <v>3Q 2019</v>
      </c>
      <c r="AP64" s="184" t="str">
        <f>AP1</f>
        <v>4Q 2019</v>
      </c>
      <c r="AQ64" s="103"/>
      <c r="AR64" s="103" t="str">
        <f>AR1</f>
        <v>1Q 2020</v>
      </c>
      <c r="AS64" s="103" t="str">
        <f>AS1</f>
        <v>2Q 2020</v>
      </c>
      <c r="AT64" s="103" t="str">
        <f>AT1</f>
        <v>3Q 2020</v>
      </c>
      <c r="AU64" s="103" t="str">
        <f>AU1</f>
        <v>4Q 2020</v>
      </c>
      <c r="AV64" s="103"/>
      <c r="AW64" s="103" t="str">
        <f>AW1</f>
        <v>1Q 2021</v>
      </c>
      <c r="AX64" s="103" t="str">
        <f>AX1</f>
        <v>2Q 2021</v>
      </c>
      <c r="AY64" s="103" t="str">
        <f>AY1</f>
        <v>3Q 2021</v>
      </c>
      <c r="AZ64" s="103" t="str">
        <f>AZ1</f>
        <v>4Q 2021</v>
      </c>
      <c r="BA64" s="103"/>
      <c r="BB64" s="103" t="str">
        <f>BB1</f>
        <v>1Q 2022</v>
      </c>
      <c r="BC64" s="103" t="str">
        <f>BC1</f>
        <v>2Q 2022</v>
      </c>
      <c r="BD64" s="103" t="str">
        <f>BD1</f>
        <v>3Q 2022</v>
      </c>
      <c r="BE64" s="103" t="str">
        <f>BE1</f>
        <v>4Q 2022</v>
      </c>
      <c r="BF64" s="103"/>
      <c r="BG64" s="103" t="str">
        <f>BG1</f>
        <v>1Q 2023</v>
      </c>
      <c r="BH64" s="103" t="str">
        <f>BH1</f>
        <v>2Q 2023</v>
      </c>
      <c r="BI64" s="103" t="str">
        <f>BI1</f>
        <v>3Q 2023</v>
      </c>
      <c r="BJ64" s="103" t="str">
        <f>BJ1</f>
        <v>4Q 2023</v>
      </c>
      <c r="BK64" s="103"/>
      <c r="BL64" s="103" t="str">
        <f>BL1</f>
        <v>1Q 2024</v>
      </c>
      <c r="BM64" s="103" t="str">
        <f>BM1</f>
        <v>2Q 2024</v>
      </c>
      <c r="BN64" s="184" t="str">
        <f>BN1</f>
        <v>3Q 2024</v>
      </c>
      <c r="BO64" s="184" t="str">
        <f>BO1</f>
        <v>4Q 2024</v>
      </c>
      <c r="BP64" s="103"/>
      <c r="BQ64" s="103" t="str">
        <f>BQ1</f>
        <v>1Q 2025</v>
      </c>
      <c r="BR64" s="103" t="str">
        <f>BR1</f>
        <v>2Q 2025</v>
      </c>
      <c r="BS64" s="103" t="str">
        <f>BS1</f>
        <v>3Q 2025</v>
      </c>
      <c r="BT64" s="103" t="str">
        <f>BT1</f>
        <v>4Q 2025</v>
      </c>
    </row>
    <row r="65" spans="2:72" x14ac:dyDescent="0.2">
      <c r="B65" s="215" t="s">
        <v>11</v>
      </c>
      <c r="C65" s="216" t="s">
        <v>74</v>
      </c>
      <c r="D65" s="26">
        <f>Cumulative!D65</f>
        <v>17201</v>
      </c>
      <c r="E65" s="29">
        <f>Cumulative!E65</f>
        <v>36812</v>
      </c>
      <c r="F65" s="29">
        <f>Cumulative!F65</f>
        <v>26142</v>
      </c>
      <c r="G65" s="29">
        <f>Cumulative!G65</f>
        <v>23383</v>
      </c>
      <c r="H65" s="26"/>
      <c r="I65" s="29">
        <f>Cumulative!I65</f>
        <v>22331</v>
      </c>
      <c r="J65" s="29">
        <f>Cumulative!J65</f>
        <v>24313</v>
      </c>
      <c r="K65" s="29">
        <f>Cumulative!K65</f>
        <v>25218</v>
      </c>
      <c r="L65" s="29">
        <f>Cumulative!L65</f>
        <v>27467</v>
      </c>
      <c r="M65" s="29"/>
      <c r="N65" s="29">
        <f>Cumulative!N65</f>
        <v>22894</v>
      </c>
      <c r="O65" s="29">
        <f>Cumulative!O65</f>
        <v>30953</v>
      </c>
      <c r="P65" s="28">
        <f>Cumulative!P65</f>
        <v>34341</v>
      </c>
      <c r="Q65" s="28">
        <f>Cumulative!Q65</f>
        <v>52559</v>
      </c>
      <c r="R65" s="29"/>
      <c r="S65" s="29">
        <f>Cumulative!S65</f>
        <v>30243</v>
      </c>
      <c r="T65" s="29">
        <f>Cumulative!T65</f>
        <v>28362</v>
      </c>
      <c r="U65" s="29">
        <f>Cumulative!U65</f>
        <v>30173</v>
      </c>
      <c r="V65" s="29">
        <f>Cumulative!V65</f>
        <v>12995</v>
      </c>
      <c r="W65" s="29"/>
      <c r="X65" s="29">
        <f>Cumulative!X65</f>
        <v>26488</v>
      </c>
      <c r="Y65" s="29">
        <f>Cumulative!Y65</f>
        <v>40242</v>
      </c>
      <c r="Z65" s="29">
        <f>Cumulative!Z65</f>
        <v>41208</v>
      </c>
      <c r="AA65" s="29">
        <f>Cumulative!AA65</f>
        <v>39886</v>
      </c>
      <c r="AB65" s="29"/>
      <c r="AC65" s="29">
        <f>Cumulative!AC65</f>
        <v>30012</v>
      </c>
      <c r="AD65" s="29">
        <f>Cumulative!AD65</f>
        <v>4473</v>
      </c>
      <c r="AE65" s="29">
        <f>Cumulative!AE65</f>
        <v>4888</v>
      </c>
      <c r="AF65" s="29">
        <f>Cumulative!AF65</f>
        <v>18930</v>
      </c>
      <c r="AG65" s="29"/>
      <c r="AH65" s="29">
        <f>Cumulative!AH65</f>
        <v>18487</v>
      </c>
      <c r="AI65" s="29">
        <f>Cumulative!AI65</f>
        <v>21027</v>
      </c>
      <c r="AJ65" s="29">
        <f>Cumulative!AJ65</f>
        <v>19147</v>
      </c>
      <c r="AK65" s="29">
        <f>Cumulative!AK65</f>
        <v>17539</v>
      </c>
      <c r="AL65" s="29"/>
      <c r="AM65" s="29">
        <f>Cumulative!AM65</f>
        <v>20694</v>
      </c>
      <c r="AN65" s="29">
        <f>Cumulative!AN65</f>
        <v>13300</v>
      </c>
      <c r="AO65" s="29">
        <f>Cumulative!AO65</f>
        <v>14241</v>
      </c>
      <c r="AP65" s="185">
        <f>Cumulative!AP65</f>
        <v>13288</v>
      </c>
      <c r="AQ65" s="29"/>
      <c r="AR65" s="29">
        <f>Cumulative!AR65</f>
        <v>14091</v>
      </c>
      <c r="AS65" s="29">
        <f>Cumulative!AS65</f>
        <v>18212</v>
      </c>
      <c r="AT65" s="29">
        <f>Cumulative!AT65</f>
        <v>38005</v>
      </c>
      <c r="AU65" s="29">
        <f>Cumulative!AU65</f>
        <v>36911</v>
      </c>
      <c r="AV65" s="29"/>
      <c r="AW65" s="29">
        <f>Cumulative!AW65</f>
        <v>37020</v>
      </c>
      <c r="AX65" s="29">
        <f>Cumulative!AX65</f>
        <v>18231</v>
      </c>
      <c r="AY65" s="185">
        <f>Cumulative!AY65</f>
        <v>8233</v>
      </c>
      <c r="AZ65" s="335"/>
      <c r="BA65" s="29"/>
      <c r="BB65" s="335"/>
      <c r="BC65" s="335"/>
      <c r="BD65" s="335"/>
      <c r="BE65" s="29">
        <f>Cumulative!BE65</f>
        <v>9220</v>
      </c>
      <c r="BF65" s="29"/>
      <c r="BG65" s="335"/>
      <c r="BH65" s="29">
        <f>Cumulative!BH65</f>
        <v>6294</v>
      </c>
      <c r="BI65" s="29">
        <f>Cumulative!BI65</f>
        <v>28012</v>
      </c>
      <c r="BJ65" s="29">
        <f>Cumulative!BJ65</f>
        <v>57616</v>
      </c>
      <c r="BK65" s="29"/>
      <c r="BL65" s="29">
        <f>Cumulative!BL65</f>
        <v>66653</v>
      </c>
      <c r="BM65" s="29">
        <f>Cumulative!BM65</f>
        <v>83604</v>
      </c>
      <c r="BN65" s="185">
        <f>Cumulative!BN65</f>
        <v>83222</v>
      </c>
      <c r="BO65" s="185">
        <f>Cumulative!BO65</f>
        <v>92581</v>
      </c>
      <c r="BP65" s="29"/>
      <c r="BQ65" s="29">
        <f>Cumulative!BQ65</f>
        <v>62602</v>
      </c>
      <c r="BR65" s="29">
        <f>Cumulative!BR65</f>
        <v>65073</v>
      </c>
      <c r="BS65" s="29">
        <f>Cumulative!BS65</f>
        <v>74347</v>
      </c>
      <c r="BT65" s="29">
        <f>Cumulative!BT65</f>
        <v>65022</v>
      </c>
    </row>
    <row r="66" spans="2:72" x14ac:dyDescent="0.2">
      <c r="B66" s="215" t="s">
        <v>12</v>
      </c>
      <c r="C66" s="216" t="s">
        <v>75</v>
      </c>
      <c r="D66" s="26">
        <f>Cumulative!D66</f>
        <v>34621</v>
      </c>
      <c r="E66" s="29">
        <f>Cumulative!E66</f>
        <v>36570</v>
      </c>
      <c r="F66" s="29">
        <f>Cumulative!F66</f>
        <v>34273</v>
      </c>
      <c r="G66" s="29">
        <f>Cumulative!G66</f>
        <v>38176</v>
      </c>
      <c r="H66" s="26"/>
      <c r="I66" s="29">
        <f>Cumulative!I66</f>
        <v>39636</v>
      </c>
      <c r="J66" s="29">
        <f>Cumulative!J66</f>
        <v>35459</v>
      </c>
      <c r="K66" s="29">
        <f>Cumulative!K66</f>
        <v>31741</v>
      </c>
      <c r="L66" s="29">
        <f>Cumulative!L66</f>
        <v>22720</v>
      </c>
      <c r="M66" s="29"/>
      <c r="N66" s="29">
        <f>Cumulative!N66</f>
        <v>29485</v>
      </c>
      <c r="O66" s="29">
        <f>Cumulative!O66</f>
        <v>26008</v>
      </c>
      <c r="P66" s="29">
        <f>Cumulative!P66</f>
        <v>28166</v>
      </c>
      <c r="Q66" s="29">
        <f>Cumulative!Q66</f>
        <v>28002</v>
      </c>
      <c r="R66" s="29"/>
      <c r="S66" s="29">
        <f>Cumulative!S66</f>
        <v>59381</v>
      </c>
      <c r="T66" s="29">
        <f>Cumulative!T66</f>
        <v>55024</v>
      </c>
      <c r="U66" s="29">
        <f>Cumulative!U66</f>
        <v>63175</v>
      </c>
      <c r="V66" s="29">
        <f>Cumulative!V66</f>
        <v>68611</v>
      </c>
      <c r="W66" s="29"/>
      <c r="X66" s="29">
        <f>Cumulative!X66</f>
        <v>54660</v>
      </c>
      <c r="Y66" s="29">
        <f>Cumulative!Y66</f>
        <v>42460</v>
      </c>
      <c r="Z66" s="29">
        <f>Cumulative!Z66</f>
        <v>39360</v>
      </c>
      <c r="AA66" s="29">
        <f>Cumulative!AA66</f>
        <v>39231</v>
      </c>
      <c r="AB66" s="29"/>
      <c r="AC66" s="29">
        <f>Cumulative!AC66</f>
        <v>35659</v>
      </c>
      <c r="AD66" s="29">
        <f>Cumulative!AD66</f>
        <v>63857</v>
      </c>
      <c r="AE66" s="29">
        <f>Cumulative!AE66</f>
        <v>66174</v>
      </c>
      <c r="AF66" s="29">
        <f>Cumulative!AF66</f>
        <v>55593</v>
      </c>
      <c r="AG66" s="29"/>
      <c r="AH66" s="29">
        <f>Cumulative!AH66</f>
        <v>55296</v>
      </c>
      <c r="AI66" s="29">
        <f>Cumulative!AI66</f>
        <v>69929</v>
      </c>
      <c r="AJ66" s="29">
        <f>Cumulative!AJ66</f>
        <v>68310</v>
      </c>
      <c r="AK66" s="29">
        <f>Cumulative!AK66</f>
        <v>66946</v>
      </c>
      <c r="AL66" s="29"/>
      <c r="AM66" s="29">
        <f>Cumulative!AM66</f>
        <v>61482</v>
      </c>
      <c r="AN66" s="29">
        <f>Cumulative!AN66</f>
        <v>66976</v>
      </c>
      <c r="AO66" s="29">
        <f>Cumulative!AO66</f>
        <v>70738</v>
      </c>
      <c r="AP66" s="185">
        <f>Cumulative!AP66</f>
        <v>73253</v>
      </c>
      <c r="AQ66" s="29"/>
      <c r="AR66" s="29">
        <f>Cumulative!AR66</f>
        <v>106209</v>
      </c>
      <c r="AS66" s="29">
        <f>Cumulative!AS66</f>
        <v>96879</v>
      </c>
      <c r="AT66" s="29">
        <f>Cumulative!AT66</f>
        <v>96938</v>
      </c>
      <c r="AU66" s="29">
        <f>Cumulative!AU66</f>
        <v>78205</v>
      </c>
      <c r="AV66" s="29"/>
      <c r="AW66" s="29">
        <f>Cumulative!AW66</f>
        <v>74522</v>
      </c>
      <c r="AX66" s="29">
        <f>Cumulative!AX66</f>
        <v>81813</v>
      </c>
      <c r="AY66" s="185">
        <f>Cumulative!AY66</f>
        <v>82046</v>
      </c>
      <c r="AZ66" s="335"/>
      <c r="BA66" s="29"/>
      <c r="BB66" s="335"/>
      <c r="BC66" s="335"/>
      <c r="BD66" s="335"/>
      <c r="BE66" s="29">
        <f>Cumulative!BE66</f>
        <v>68677</v>
      </c>
      <c r="BF66" s="29"/>
      <c r="BG66" s="335"/>
      <c r="BH66" s="29">
        <f>Cumulative!BH66</f>
        <v>84478</v>
      </c>
      <c r="BI66" s="29">
        <f>Cumulative!BI66</f>
        <v>84856</v>
      </c>
      <c r="BJ66" s="29">
        <f>Cumulative!BJ66</f>
        <v>45903</v>
      </c>
      <c r="BK66" s="29"/>
      <c r="BL66" s="29">
        <f>Cumulative!BL66</f>
        <v>40921</v>
      </c>
      <c r="BM66" s="29">
        <f>Cumulative!BM66</f>
        <v>52587</v>
      </c>
      <c r="BN66" s="185">
        <f>Cumulative!BN66</f>
        <v>51113</v>
      </c>
      <c r="BO66" s="185">
        <f>Cumulative!BO66</f>
        <v>79095</v>
      </c>
      <c r="BP66" s="29"/>
      <c r="BQ66" s="29">
        <f>Cumulative!BQ66</f>
        <v>81153</v>
      </c>
      <c r="BR66" s="29">
        <f>Cumulative!BR66</f>
        <v>71490</v>
      </c>
      <c r="BS66" s="29">
        <f>Cumulative!BS66</f>
        <v>65064</v>
      </c>
      <c r="BT66" s="29">
        <f>Cumulative!BT66</f>
        <v>75760</v>
      </c>
    </row>
    <row r="67" spans="2:72" x14ac:dyDescent="0.2">
      <c r="B67" s="37" t="s">
        <v>15</v>
      </c>
      <c r="C67" s="30" t="s">
        <v>71</v>
      </c>
      <c r="D67" s="31"/>
      <c r="E67" s="31"/>
      <c r="F67" s="31">
        <f>SUM(F65:F66)</f>
        <v>60415</v>
      </c>
      <c r="G67" s="31">
        <f>SUM(G65:G66)</f>
        <v>61559</v>
      </c>
      <c r="H67" s="31"/>
      <c r="I67" s="31">
        <f>SUM(I65:I66)</f>
        <v>61967</v>
      </c>
      <c r="J67" s="31">
        <f>SUM(J65:J66)</f>
        <v>59772</v>
      </c>
      <c r="K67" s="31">
        <f>SUM(K65:K66)</f>
        <v>56959</v>
      </c>
      <c r="L67" s="31">
        <f>SUM(L65:L66)</f>
        <v>50187</v>
      </c>
      <c r="M67" s="31"/>
      <c r="N67" s="31">
        <f>SUM(N65:N66)</f>
        <v>52379</v>
      </c>
      <c r="O67" s="31">
        <f>SUM(O65:O66)</f>
        <v>56961</v>
      </c>
      <c r="P67" s="31">
        <f>SUM(P65:P66)</f>
        <v>62507</v>
      </c>
      <c r="Q67" s="31">
        <f>SUM(Q65:Q66)</f>
        <v>80561</v>
      </c>
      <c r="R67" s="31"/>
      <c r="S67" s="31">
        <f>SUM(S65:S66)</f>
        <v>89624</v>
      </c>
      <c r="T67" s="31">
        <f>SUM(T65:T66)</f>
        <v>83386</v>
      </c>
      <c r="U67" s="31">
        <f>SUM(U65:U66)</f>
        <v>93348</v>
      </c>
      <c r="V67" s="31">
        <f>SUM(V65:V66)</f>
        <v>81606</v>
      </c>
      <c r="W67" s="31"/>
      <c r="X67" s="31">
        <f>SUM(X65:X66)</f>
        <v>81148</v>
      </c>
      <c r="Y67" s="31">
        <f>SUM(Y65:Y66)</f>
        <v>82702</v>
      </c>
      <c r="Z67" s="31">
        <f>SUM(Z65:Z66)</f>
        <v>80568</v>
      </c>
      <c r="AA67" s="31">
        <f>SUM(AA65:AA66)</f>
        <v>79117</v>
      </c>
      <c r="AB67" s="31"/>
      <c r="AC67" s="31">
        <f>SUM(AC65:AC66)</f>
        <v>65671</v>
      </c>
      <c r="AD67" s="31">
        <f>SUM(AD65:AD66)</f>
        <v>68330</v>
      </c>
      <c r="AE67" s="31">
        <f>SUM(AE65:AE66)</f>
        <v>71062</v>
      </c>
      <c r="AF67" s="31">
        <f>SUM(AF65:AF66)</f>
        <v>74523</v>
      </c>
      <c r="AG67" s="31"/>
      <c r="AH67" s="31">
        <f>SUM(AH65:AH66)</f>
        <v>73783</v>
      </c>
      <c r="AI67" s="31">
        <f>SUM(AI65:AI66)</f>
        <v>90956</v>
      </c>
      <c r="AJ67" s="31">
        <f>SUM(AJ65:AJ66)</f>
        <v>87457</v>
      </c>
      <c r="AK67" s="31">
        <f>SUM(AK65:AK66)</f>
        <v>84485</v>
      </c>
      <c r="AL67" s="31"/>
      <c r="AM67" s="31">
        <f>SUM(AM65:AM66)</f>
        <v>82176</v>
      </c>
      <c r="AN67" s="31">
        <f>SUM(AN65:AN66)</f>
        <v>80276</v>
      </c>
      <c r="AO67" s="31">
        <f>SUM(AO65:AO66)</f>
        <v>84979</v>
      </c>
      <c r="AP67" s="151">
        <f>SUM(AP65:AP66)</f>
        <v>86541</v>
      </c>
      <c r="AQ67" s="31"/>
      <c r="AR67" s="31">
        <f>SUM(AR65:AR66)</f>
        <v>120300</v>
      </c>
      <c r="AS67" s="31">
        <f>SUM(AS65:AS66)</f>
        <v>115091</v>
      </c>
      <c r="AT67" s="31">
        <f>SUM(AT65:AT66)</f>
        <v>134943</v>
      </c>
      <c r="AU67" s="31">
        <f>SUM(AU65:AU66)</f>
        <v>115116</v>
      </c>
      <c r="AV67" s="31"/>
      <c r="AW67" s="31">
        <f>SUM(AW65:AW66)</f>
        <v>111542</v>
      </c>
      <c r="AX67" s="31">
        <f>SUM(AX65:AX66)</f>
        <v>100044</v>
      </c>
      <c r="AY67" s="151">
        <f>SUM(AY65:AY66)</f>
        <v>90279</v>
      </c>
      <c r="AZ67" s="317"/>
      <c r="BA67" s="31"/>
      <c r="BB67" s="317"/>
      <c r="BC67" s="317"/>
      <c r="BD67" s="317"/>
      <c r="BE67" s="31">
        <f>SUM(BE65:BE66)</f>
        <v>77897</v>
      </c>
      <c r="BF67" s="31"/>
      <c r="BG67" s="317"/>
      <c r="BH67" s="31">
        <f>SUM(BH65:BH66)</f>
        <v>90772</v>
      </c>
      <c r="BI67" s="31">
        <f>SUM(BI65:BI66)</f>
        <v>112868</v>
      </c>
      <c r="BJ67" s="31">
        <f>SUM(BJ65:BJ66)</f>
        <v>103519</v>
      </c>
      <c r="BK67" s="31"/>
      <c r="BL67" s="31">
        <f>SUM(BL65:BL66)</f>
        <v>107574</v>
      </c>
      <c r="BM67" s="31">
        <f>SUM(BM65:BM66)</f>
        <v>136191</v>
      </c>
      <c r="BN67" s="151">
        <f>SUM(BN65:BN66)</f>
        <v>134335</v>
      </c>
      <c r="BO67" s="151">
        <f>SUM(BO65:BO66)</f>
        <v>171676</v>
      </c>
      <c r="BP67" s="31"/>
      <c r="BQ67" s="31">
        <f>SUM(BQ65:BQ66)</f>
        <v>143755</v>
      </c>
      <c r="BR67" s="31">
        <f>SUM(BR65:BR66)</f>
        <v>136563</v>
      </c>
      <c r="BS67" s="31">
        <f>SUM(BS65:BS66)</f>
        <v>139411</v>
      </c>
      <c r="BT67" s="31">
        <f>SUM(BT65:BT66)</f>
        <v>140782</v>
      </c>
    </row>
    <row r="68" spans="2:72" x14ac:dyDescent="0.2">
      <c r="B68" s="215" t="s">
        <v>76</v>
      </c>
      <c r="C68" s="216" t="s">
        <v>72</v>
      </c>
      <c r="D68" s="26">
        <f>Cumulative!D68</f>
        <v>20096</v>
      </c>
      <c r="E68" s="29">
        <f>Cumulative!E68</f>
        <v>37297</v>
      </c>
      <c r="F68" s="29">
        <f>Cumulative!F68</f>
        <v>17610</v>
      </c>
      <c r="G68" s="29">
        <f>Cumulative!G68</f>
        <v>27453</v>
      </c>
      <c r="H68" s="26"/>
      <c r="I68" s="29">
        <f>Cumulative!I68</f>
        <v>27514</v>
      </c>
      <c r="J68" s="29">
        <f>Cumulative!J68</f>
        <v>24509</v>
      </c>
      <c r="K68" s="29">
        <f>Cumulative!K68</f>
        <v>19503</v>
      </c>
      <c r="L68" s="29">
        <f>Cumulative!L68</f>
        <v>12787</v>
      </c>
      <c r="M68" s="29"/>
      <c r="N68" s="29">
        <f>Cumulative!N68</f>
        <v>19087</v>
      </c>
      <c r="O68" s="29">
        <f>Cumulative!O68</f>
        <v>19070</v>
      </c>
      <c r="P68" s="29">
        <f>Cumulative!P68</f>
        <v>18376</v>
      </c>
      <c r="Q68" s="29">
        <f>Cumulative!Q68</f>
        <v>24773</v>
      </c>
      <c r="R68" s="29"/>
      <c r="S68" s="29">
        <f>Cumulative!S68</f>
        <v>37888</v>
      </c>
      <c r="T68" s="29">
        <f>Cumulative!T68</f>
        <v>32260</v>
      </c>
      <c r="U68" s="29">
        <f>Cumulative!U68</f>
        <v>37973</v>
      </c>
      <c r="V68" s="29">
        <f>Cumulative!V68</f>
        <v>30421</v>
      </c>
      <c r="W68" s="29"/>
      <c r="X68" s="29">
        <f>Cumulative!X68</f>
        <v>37869</v>
      </c>
      <c r="Y68" s="29">
        <f>Cumulative!Y68</f>
        <v>23225</v>
      </c>
      <c r="Z68" s="29">
        <f>Cumulative!Z68</f>
        <v>21372</v>
      </c>
      <c r="AA68" s="29">
        <f>Cumulative!AA68</f>
        <v>27168</v>
      </c>
      <c r="AB68" s="29"/>
      <c r="AC68" s="29">
        <f>Cumulative!AC68</f>
        <v>14302</v>
      </c>
      <c r="AD68" s="29">
        <f>Cumulative!AD68</f>
        <v>14269</v>
      </c>
      <c r="AE68" s="29">
        <f>Cumulative!AE68</f>
        <v>19001</v>
      </c>
      <c r="AF68" s="29">
        <f>Cumulative!AF68</f>
        <v>14302</v>
      </c>
      <c r="AG68" s="29"/>
      <c r="AH68" s="29">
        <f>Cumulative!AH68</f>
        <v>11045</v>
      </c>
      <c r="AI68" s="29">
        <f>Cumulative!AI68</f>
        <v>19833</v>
      </c>
      <c r="AJ68" s="29">
        <f>Cumulative!AJ68</f>
        <v>13352</v>
      </c>
      <c r="AK68" s="29">
        <f>Cumulative!AK68</f>
        <v>10460</v>
      </c>
      <c r="AL68" s="29"/>
      <c r="AM68" s="29">
        <f>Cumulative!AM68</f>
        <v>14562</v>
      </c>
      <c r="AN68" s="29">
        <f>Cumulative!AN68</f>
        <v>8380</v>
      </c>
      <c r="AO68" s="29">
        <f>Cumulative!AO68</f>
        <v>6307</v>
      </c>
      <c r="AP68" s="185">
        <f>Cumulative!AP68</f>
        <v>11356</v>
      </c>
      <c r="AQ68" s="29"/>
      <c r="AR68" s="29">
        <f>Cumulative!AR68</f>
        <v>22497</v>
      </c>
      <c r="AS68" s="29">
        <f>Cumulative!AS68</f>
        <v>24152</v>
      </c>
      <c r="AT68" s="29">
        <f>Cumulative!AT68</f>
        <v>21260</v>
      </c>
      <c r="AU68" s="29">
        <f>Cumulative!AU68</f>
        <v>15537</v>
      </c>
      <c r="AV68" s="29"/>
      <c r="AW68" s="29">
        <f>Cumulative!AW68</f>
        <v>12078</v>
      </c>
      <c r="AX68" s="29">
        <f>Cumulative!AX68</f>
        <v>15143</v>
      </c>
      <c r="AY68" s="185">
        <f>Cumulative!AY68</f>
        <v>16257</v>
      </c>
      <c r="AZ68" s="335"/>
      <c r="BA68" s="29"/>
      <c r="BB68" s="335"/>
      <c r="BC68" s="335"/>
      <c r="BD68" s="335"/>
      <c r="BE68" s="29">
        <f>Cumulative!BE68</f>
        <v>38473</v>
      </c>
      <c r="BF68" s="29"/>
      <c r="BG68" s="335"/>
      <c r="BH68" s="29">
        <f>Cumulative!BH68</f>
        <v>58784</v>
      </c>
      <c r="BI68" s="29">
        <f>Cumulative!BI68</f>
        <v>79265</v>
      </c>
      <c r="BJ68" s="29">
        <f>Cumulative!BJ68</f>
        <v>78421</v>
      </c>
      <c r="BK68" s="29"/>
      <c r="BL68" s="29">
        <f>Cumulative!BL68</f>
        <v>41984</v>
      </c>
      <c r="BM68" s="29">
        <f>Cumulative!BM68</f>
        <v>43006</v>
      </c>
      <c r="BN68" s="185">
        <f>Cumulative!BN68</f>
        <v>31030</v>
      </c>
      <c r="BO68" s="185">
        <f>Cumulative!BO68</f>
        <v>68338</v>
      </c>
      <c r="BP68" s="29"/>
      <c r="BQ68" s="29">
        <f>Cumulative!BQ68</f>
        <v>45150</v>
      </c>
      <c r="BR68" s="29">
        <f>Cumulative!BR68</f>
        <v>32410</v>
      </c>
      <c r="BS68" s="29">
        <f>Cumulative!BS68</f>
        <v>20333</v>
      </c>
      <c r="BT68" s="29">
        <f>Cumulative!BT68</f>
        <v>25738</v>
      </c>
    </row>
    <row r="69" spans="2:72" x14ac:dyDescent="0.2">
      <c r="B69" s="215" t="s">
        <v>13</v>
      </c>
      <c r="C69" s="216" t="s">
        <v>73</v>
      </c>
      <c r="D69" s="26">
        <f>Cumulative!D69</f>
        <v>0</v>
      </c>
      <c r="E69" s="29">
        <f>Cumulative!E69</f>
        <v>0</v>
      </c>
      <c r="F69" s="26">
        <f>Cumulative!F69</f>
        <v>0</v>
      </c>
      <c r="G69" s="29">
        <f>Cumulative!G69</f>
        <v>1435</v>
      </c>
      <c r="H69" s="26"/>
      <c r="I69" s="29">
        <f>Cumulative!I69</f>
        <v>1451</v>
      </c>
      <c r="J69" s="29">
        <f>Cumulative!J69</f>
        <v>767</v>
      </c>
      <c r="K69" s="29">
        <f>Cumulative!K69</f>
        <v>767</v>
      </c>
      <c r="L69" s="29">
        <f>Cumulative!L69</f>
        <v>767</v>
      </c>
      <c r="M69" s="29"/>
      <c r="N69" s="26">
        <f>Cumulative!N69</f>
        <v>767</v>
      </c>
      <c r="O69" s="29">
        <f>Cumulative!O69</f>
        <v>0</v>
      </c>
      <c r="P69" s="29">
        <f>Cumulative!P69</f>
        <v>0</v>
      </c>
      <c r="Q69" s="29">
        <f>Cumulative!Q69</f>
        <v>0</v>
      </c>
      <c r="R69" s="29"/>
      <c r="S69" s="26">
        <f>Cumulative!S69</f>
        <v>0</v>
      </c>
      <c r="T69" s="26">
        <f>Cumulative!T69</f>
        <v>0</v>
      </c>
      <c r="U69" s="26">
        <f>Cumulative!U69</f>
        <v>0</v>
      </c>
      <c r="V69" s="26">
        <f>Cumulative!V69</f>
        <v>0</v>
      </c>
      <c r="W69" s="26"/>
      <c r="X69" s="26">
        <f>Cumulative!X69</f>
        <v>0</v>
      </c>
      <c r="Y69" s="26">
        <f>Cumulative!Y69</f>
        <v>0</v>
      </c>
      <c r="Z69" s="26">
        <f>Cumulative!Z69</f>
        <v>0</v>
      </c>
      <c r="AA69" s="26">
        <f>Cumulative!AA69</f>
        <v>0</v>
      </c>
      <c r="AB69" s="26"/>
      <c r="AC69" s="26">
        <f>Cumulative!AC69</f>
        <v>0</v>
      </c>
      <c r="AD69" s="29">
        <f>Cumulative!AD69</f>
        <v>0</v>
      </c>
      <c r="AE69" s="29">
        <f>Cumulative!AE69</f>
        <v>0</v>
      </c>
      <c r="AF69" s="29">
        <f>Cumulative!AF69</f>
        <v>0</v>
      </c>
      <c r="AG69" s="29"/>
      <c r="AH69" s="26">
        <f>Cumulative!AH69</f>
        <v>0</v>
      </c>
      <c r="AI69" s="29">
        <f>Cumulative!AI69</f>
        <v>0</v>
      </c>
      <c r="AJ69" s="29">
        <f>Cumulative!AJ69</f>
        <v>0</v>
      </c>
      <c r="AK69" s="29">
        <f>Cumulative!AK69</f>
        <v>0</v>
      </c>
      <c r="AL69" s="26"/>
      <c r="AM69" s="26">
        <f>Cumulative!AM69</f>
        <v>0</v>
      </c>
      <c r="AN69" s="29">
        <f>Cumulative!AN69</f>
        <v>0</v>
      </c>
      <c r="AO69" s="29">
        <f>Cumulative!AO69</f>
        <v>0</v>
      </c>
      <c r="AP69" s="185">
        <f>Cumulative!AP69</f>
        <v>0</v>
      </c>
      <c r="AQ69" s="26"/>
      <c r="AR69" s="26">
        <f>Cumulative!AR69</f>
        <v>0</v>
      </c>
      <c r="AS69" s="29">
        <f>Cumulative!AS69</f>
        <v>0</v>
      </c>
      <c r="AT69" s="29">
        <f>Cumulative!AT69</f>
        <v>0</v>
      </c>
      <c r="AU69" s="29">
        <f>Cumulative!AU69</f>
        <v>0</v>
      </c>
      <c r="AV69" s="29"/>
      <c r="AW69" s="26">
        <f>Cumulative!AW69</f>
        <v>0</v>
      </c>
      <c r="AX69" s="29">
        <f>Cumulative!AX69</f>
        <v>0</v>
      </c>
      <c r="AY69" s="185">
        <f>Cumulative!AY69</f>
        <v>0</v>
      </c>
      <c r="AZ69" s="335"/>
      <c r="BA69" s="29"/>
      <c r="BB69" s="349"/>
      <c r="BC69" s="335"/>
      <c r="BD69" s="335"/>
      <c r="BE69" s="26">
        <f>Cumulative!BE69</f>
        <v>0</v>
      </c>
      <c r="BF69" s="29"/>
      <c r="BG69" s="349"/>
      <c r="BH69" s="29">
        <f>Cumulative!BH69</f>
        <v>0</v>
      </c>
      <c r="BI69" s="29">
        <f>Cumulative!BI69</f>
        <v>0</v>
      </c>
      <c r="BJ69" s="29">
        <f>Cumulative!BJ69</f>
        <v>0</v>
      </c>
      <c r="BK69" s="29"/>
      <c r="BL69" s="26">
        <f>Cumulative!BL69</f>
        <v>0</v>
      </c>
      <c r="BM69" s="29">
        <f>Cumulative!BM69</f>
        <v>0</v>
      </c>
      <c r="BN69" s="185">
        <f>Cumulative!BN69</f>
        <v>0</v>
      </c>
      <c r="BO69" s="185">
        <f>Cumulative!BO69</f>
        <v>0</v>
      </c>
      <c r="BP69" s="29"/>
      <c r="BQ69" s="26">
        <f>Cumulative!BQ69</f>
        <v>0</v>
      </c>
      <c r="BR69" s="29">
        <f>Cumulative!BR69</f>
        <v>0</v>
      </c>
      <c r="BS69" s="26">
        <f>Cumulative!BS69</f>
        <v>0</v>
      </c>
      <c r="BT69" s="26">
        <f>Cumulative!BT69</f>
        <v>0</v>
      </c>
    </row>
    <row r="70" spans="2:72" x14ac:dyDescent="0.2">
      <c r="B70" s="37" t="s">
        <v>147</v>
      </c>
      <c r="C70" s="30" t="s">
        <v>77</v>
      </c>
      <c r="D70" s="31">
        <f>D68+D69</f>
        <v>20096</v>
      </c>
      <c r="E70" s="31">
        <f>E68+E69</f>
        <v>37297</v>
      </c>
      <c r="F70" s="31">
        <f>F68+F69</f>
        <v>17610</v>
      </c>
      <c r="G70" s="31">
        <f>G68+G69</f>
        <v>28888</v>
      </c>
      <c r="H70" s="31"/>
      <c r="I70" s="31">
        <f>I68+I69</f>
        <v>28965</v>
      </c>
      <c r="J70" s="31">
        <f>J68+J69</f>
        <v>25276</v>
      </c>
      <c r="K70" s="31">
        <f>K68+K69</f>
        <v>20270</v>
      </c>
      <c r="L70" s="31">
        <f>L68+L69</f>
        <v>13554</v>
      </c>
      <c r="M70" s="31"/>
      <c r="N70" s="31">
        <f>N68+N69</f>
        <v>19854</v>
      </c>
      <c r="O70" s="31">
        <f>O68+O69</f>
        <v>19070</v>
      </c>
      <c r="P70" s="31">
        <f>P68+P69</f>
        <v>18376</v>
      </c>
      <c r="Q70" s="31">
        <f>Q68+Q69</f>
        <v>24773</v>
      </c>
      <c r="R70" s="31"/>
      <c r="S70" s="31">
        <f>S68+S69</f>
        <v>37888</v>
      </c>
      <c r="T70" s="31">
        <f>T68+T69</f>
        <v>32260</v>
      </c>
      <c r="U70" s="31">
        <f>U68+U69</f>
        <v>37973</v>
      </c>
      <c r="V70" s="31">
        <f>V68+V69</f>
        <v>30421</v>
      </c>
      <c r="W70" s="31"/>
      <c r="X70" s="31">
        <f>X68+X69</f>
        <v>37869</v>
      </c>
      <c r="Y70" s="31">
        <f>Y68+Y69</f>
        <v>23225</v>
      </c>
      <c r="Z70" s="31">
        <f>Z68+Z69</f>
        <v>21372</v>
      </c>
      <c r="AA70" s="31">
        <f>AA68+AA69</f>
        <v>27168</v>
      </c>
      <c r="AB70" s="31"/>
      <c r="AC70" s="31">
        <f>AC68+AC69</f>
        <v>14302</v>
      </c>
      <c r="AD70" s="31">
        <f>AD68+AD69</f>
        <v>14269</v>
      </c>
      <c r="AE70" s="31">
        <f>AE68+AE69</f>
        <v>19001</v>
      </c>
      <c r="AF70" s="31">
        <f>AF68+AF69</f>
        <v>14302</v>
      </c>
      <c r="AG70" s="31"/>
      <c r="AH70" s="31">
        <f>AH68+AH69</f>
        <v>11045</v>
      </c>
      <c r="AI70" s="31">
        <f>AI68+AI69</f>
        <v>19833</v>
      </c>
      <c r="AJ70" s="31">
        <f>AJ68+AJ69</f>
        <v>13352</v>
      </c>
      <c r="AK70" s="31">
        <f>AK68+AK69</f>
        <v>10460</v>
      </c>
      <c r="AL70" s="31"/>
      <c r="AM70" s="31">
        <f>AM68+AM69</f>
        <v>14562</v>
      </c>
      <c r="AN70" s="31">
        <f>AN68+AN69</f>
        <v>8380</v>
      </c>
      <c r="AO70" s="31">
        <f>AO68+AO69</f>
        <v>6307</v>
      </c>
      <c r="AP70" s="151">
        <f>AP68+AP69</f>
        <v>11356</v>
      </c>
      <c r="AQ70" s="31"/>
      <c r="AR70" s="31">
        <f>AR68+AR69</f>
        <v>22497</v>
      </c>
      <c r="AS70" s="31">
        <f>AS68+AS69</f>
        <v>24152</v>
      </c>
      <c r="AT70" s="31">
        <f>AT68+AT69</f>
        <v>21260</v>
      </c>
      <c r="AU70" s="31">
        <f>AU68+AU69</f>
        <v>15537</v>
      </c>
      <c r="AV70" s="31"/>
      <c r="AW70" s="31">
        <f>AW68+AW69</f>
        <v>12078</v>
      </c>
      <c r="AX70" s="31">
        <f>AX68+AX69</f>
        <v>15143</v>
      </c>
      <c r="AY70" s="151">
        <f>AY68+AY69</f>
        <v>16257</v>
      </c>
      <c r="AZ70" s="317"/>
      <c r="BA70" s="31"/>
      <c r="BB70" s="317"/>
      <c r="BC70" s="317"/>
      <c r="BD70" s="317"/>
      <c r="BE70" s="31">
        <f>BE68+BE69</f>
        <v>38473</v>
      </c>
      <c r="BF70" s="31"/>
      <c r="BG70" s="317"/>
      <c r="BH70" s="31">
        <f>BH68+BH69</f>
        <v>58784</v>
      </c>
      <c r="BI70" s="31">
        <f>BI68+BI69</f>
        <v>79265</v>
      </c>
      <c r="BJ70" s="31">
        <f>BJ68+BJ69</f>
        <v>78421</v>
      </c>
      <c r="BK70" s="31"/>
      <c r="BL70" s="31">
        <f>BL68+BL69</f>
        <v>41984</v>
      </c>
      <c r="BM70" s="31">
        <f>BM68+BM69</f>
        <v>43006</v>
      </c>
      <c r="BN70" s="151">
        <f>BN68+BN69</f>
        <v>31030</v>
      </c>
      <c r="BO70" s="151">
        <f>BO68+BO69</f>
        <v>68338</v>
      </c>
      <c r="BP70" s="31"/>
      <c r="BQ70" s="31">
        <f>BQ68+BQ69</f>
        <v>45150</v>
      </c>
      <c r="BR70" s="31">
        <f>BR68+BR69</f>
        <v>32410</v>
      </c>
      <c r="BS70" s="31">
        <f>BS68+BS69</f>
        <v>20333</v>
      </c>
      <c r="BT70" s="31">
        <f>BT68+BT69</f>
        <v>25738</v>
      </c>
    </row>
    <row r="71" spans="2:72" x14ac:dyDescent="0.2">
      <c r="B71" s="37" t="s">
        <v>14</v>
      </c>
      <c r="C71" s="30" t="s">
        <v>78</v>
      </c>
      <c r="D71" s="31">
        <f>D67-D70</f>
        <v>-20096</v>
      </c>
      <c r="E71" s="31">
        <f>E67-E70</f>
        <v>-37297</v>
      </c>
      <c r="F71" s="31">
        <f>F67-F70</f>
        <v>42805</v>
      </c>
      <c r="G71" s="31">
        <f>G67-G70</f>
        <v>32671</v>
      </c>
      <c r="H71" s="31"/>
      <c r="I71" s="31">
        <f>I67-I70</f>
        <v>33002</v>
      </c>
      <c r="J71" s="31">
        <f>J67-J70</f>
        <v>34496</v>
      </c>
      <c r="K71" s="31">
        <f>K67-K70</f>
        <v>36689</v>
      </c>
      <c r="L71" s="31">
        <f>L67-L70</f>
        <v>36633</v>
      </c>
      <c r="M71" s="31"/>
      <c r="N71" s="31">
        <f>N67-N70</f>
        <v>32525</v>
      </c>
      <c r="O71" s="31">
        <f>O67-O70</f>
        <v>37891</v>
      </c>
      <c r="P71" s="31">
        <f>P67-P70</f>
        <v>44131</v>
      </c>
      <c r="Q71" s="31">
        <f>Q67-Q70</f>
        <v>55788</v>
      </c>
      <c r="R71" s="31"/>
      <c r="S71" s="31">
        <f>S67-S70</f>
        <v>51736</v>
      </c>
      <c r="T71" s="31">
        <f>T67-T70</f>
        <v>51126</v>
      </c>
      <c r="U71" s="31">
        <f>U67-U70</f>
        <v>55375</v>
      </c>
      <c r="V71" s="31">
        <f>V67-V70</f>
        <v>51185</v>
      </c>
      <c r="W71" s="31"/>
      <c r="X71" s="31">
        <f>X67-X70</f>
        <v>43279</v>
      </c>
      <c r="Y71" s="31">
        <f>Y67-Y70</f>
        <v>59477</v>
      </c>
      <c r="Z71" s="31">
        <f>Z67-Z70</f>
        <v>59196</v>
      </c>
      <c r="AA71" s="31">
        <f>AA67-AA70</f>
        <v>51949</v>
      </c>
      <c r="AB71" s="31"/>
      <c r="AC71" s="31">
        <f>AC67-AC70</f>
        <v>51369</v>
      </c>
      <c r="AD71" s="31">
        <f>AD67-AD70</f>
        <v>54061</v>
      </c>
      <c r="AE71" s="31">
        <f>AE67-AE70</f>
        <v>52061</v>
      </c>
      <c r="AF71" s="31">
        <f>AF67-AF70</f>
        <v>60221</v>
      </c>
      <c r="AG71" s="31"/>
      <c r="AH71" s="31">
        <f>AH67-AH70</f>
        <v>62738</v>
      </c>
      <c r="AI71" s="31">
        <f>AI67-AI70</f>
        <v>71123</v>
      </c>
      <c r="AJ71" s="31">
        <f>AJ67-AJ70</f>
        <v>74105</v>
      </c>
      <c r="AK71" s="31">
        <f>AK67-AK70</f>
        <v>74025</v>
      </c>
      <c r="AL71" s="31"/>
      <c r="AM71" s="31">
        <f>AM67-AM70</f>
        <v>67614</v>
      </c>
      <c r="AN71" s="31">
        <f>AN67-AN70</f>
        <v>71896</v>
      </c>
      <c r="AO71" s="31">
        <f>AO67-AO70</f>
        <v>78672</v>
      </c>
      <c r="AP71" s="151">
        <f>AP67-AP70</f>
        <v>75185</v>
      </c>
      <c r="AQ71" s="31"/>
      <c r="AR71" s="31">
        <f>AR67-AR70</f>
        <v>97803</v>
      </c>
      <c r="AS71" s="31">
        <f>AS67-AS70</f>
        <v>90939</v>
      </c>
      <c r="AT71" s="31">
        <f>AT67-AT70</f>
        <v>113683</v>
      </c>
      <c r="AU71" s="31">
        <f>AU67-AU70</f>
        <v>99579</v>
      </c>
      <c r="AV71" s="31"/>
      <c r="AW71" s="31">
        <f>AW67-AW70</f>
        <v>99464</v>
      </c>
      <c r="AX71" s="31">
        <f>AX67-AX70</f>
        <v>84901</v>
      </c>
      <c r="AY71" s="151">
        <f>AY67-AY70</f>
        <v>74022</v>
      </c>
      <c r="AZ71" s="317"/>
      <c r="BA71" s="31"/>
      <c r="BB71" s="317"/>
      <c r="BC71" s="317"/>
      <c r="BD71" s="317"/>
      <c r="BE71" s="31">
        <f>BE67-BE70</f>
        <v>39424</v>
      </c>
      <c r="BF71" s="31"/>
      <c r="BG71" s="317"/>
      <c r="BH71" s="31">
        <f>BH67-BH70</f>
        <v>31988</v>
      </c>
      <c r="BI71" s="31">
        <f>BI67-BI70</f>
        <v>33603</v>
      </c>
      <c r="BJ71" s="31">
        <f>BJ67-BJ70</f>
        <v>25098</v>
      </c>
      <c r="BK71" s="31"/>
      <c r="BL71" s="31">
        <f>BL67-BL70</f>
        <v>65590</v>
      </c>
      <c r="BM71" s="31">
        <f>BM67-BM70</f>
        <v>93185</v>
      </c>
      <c r="BN71" s="151">
        <f>BN67-BN70</f>
        <v>103305</v>
      </c>
      <c r="BO71" s="151">
        <f>BO67-BO70</f>
        <v>103338</v>
      </c>
      <c r="BP71" s="31"/>
      <c r="BQ71" s="31">
        <f>BQ67-BQ70</f>
        <v>98605</v>
      </c>
      <c r="BR71" s="31">
        <f>BR67-BR70</f>
        <v>104153</v>
      </c>
      <c r="BS71" s="31">
        <f>BS67-BS70</f>
        <v>119078</v>
      </c>
      <c r="BT71" s="31">
        <f>BT67-BT70</f>
        <v>115044</v>
      </c>
    </row>
    <row r="72" spans="2:72" x14ac:dyDescent="0.2">
      <c r="B72" s="37"/>
      <c r="C72" s="3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151"/>
      <c r="AQ72" s="31"/>
      <c r="AR72" s="31"/>
      <c r="AS72" s="31"/>
      <c r="AT72" s="31"/>
      <c r="AU72" s="31"/>
      <c r="AV72" s="31"/>
      <c r="AW72" s="31"/>
      <c r="AX72" s="31"/>
      <c r="AY72" s="151"/>
      <c r="AZ72" s="317"/>
      <c r="BA72" s="31"/>
      <c r="BB72" s="317"/>
      <c r="BC72" s="317"/>
      <c r="BD72" s="317"/>
      <c r="BE72" s="31"/>
      <c r="BF72" s="31"/>
      <c r="BG72" s="317"/>
      <c r="BH72" s="31"/>
      <c r="BI72" s="31"/>
      <c r="BJ72" s="31"/>
      <c r="BK72" s="31"/>
      <c r="BL72" s="31"/>
      <c r="BM72" s="31"/>
      <c r="BN72" s="151"/>
      <c r="BO72" s="151"/>
      <c r="BP72" s="31"/>
      <c r="BQ72" s="31"/>
      <c r="BR72" s="31"/>
      <c r="BS72" s="31"/>
      <c r="BT72" s="31"/>
    </row>
    <row r="73" spans="2:72" ht="15" thickBot="1" x14ac:dyDescent="0.25">
      <c r="B73" s="40" t="s">
        <v>33</v>
      </c>
      <c r="C73" s="32" t="s">
        <v>79</v>
      </c>
      <c r="D73" s="54"/>
      <c r="E73" s="55"/>
      <c r="F73" s="54"/>
      <c r="G73" s="55">
        <f>G71/SUM(D49:G49)</f>
        <v>1.6397811684400723</v>
      </c>
      <c r="H73" s="55"/>
      <c r="I73" s="55">
        <f>I71/(E49+F49+G49+I49)</f>
        <v>1.6944957896898747</v>
      </c>
      <c r="J73" s="55">
        <f>J71/(F49+G49+I49+J49)</f>
        <v>1.8360655737704918</v>
      </c>
      <c r="K73" s="55">
        <f>K71/(G49+I49+J49+K49)</f>
        <v>2.1480679156908664</v>
      </c>
      <c r="L73" s="55">
        <f>L71/(I49+J49+K49+L49)</f>
        <v>2.3809307162355386</v>
      </c>
      <c r="M73" s="55"/>
      <c r="N73" s="55">
        <f>N71/(J49+K49+L49+N49)</f>
        <v>2.1414932841717147</v>
      </c>
      <c r="O73" s="55">
        <f>O71/(K49+L49+N49+O49)</f>
        <v>2.5003959350666491</v>
      </c>
      <c r="P73" s="55">
        <f>P71/(L49+N49+O49+P49)</f>
        <v>2.786575740354865</v>
      </c>
      <c r="Q73" s="55">
        <f>Q71/(N49+O49+P49+Q49)</f>
        <v>2.7333659970602646</v>
      </c>
      <c r="R73" s="55"/>
      <c r="S73" s="55">
        <f>S71/(O49+P49+Q49+S49)</f>
        <v>1.811484593837535</v>
      </c>
      <c r="T73" s="55">
        <f>T71/(P49+Q49+S49+T49)</f>
        <v>1.5934548854604955</v>
      </c>
      <c r="U73" s="55">
        <f>U71/(Q61+S61+T61+U61)</f>
        <v>1.4850223926627155</v>
      </c>
      <c r="V73" s="55">
        <f>V71/(S61+T61+U61+V61)</f>
        <v>1.249084874810874</v>
      </c>
      <c r="W73" s="55"/>
      <c r="X73" s="55">
        <f>X71/(T61+U61+V61+X61)</f>
        <v>1.0857752132463623</v>
      </c>
      <c r="Y73" s="55">
        <f>Y71/(U61+V61+X61+Y61)</f>
        <v>1.5046421614510865</v>
      </c>
      <c r="Z73" s="55">
        <f>Z71/(V61+X61+Y61+Z61)</f>
        <v>1.77936756041842</v>
      </c>
      <c r="AA73" s="55">
        <f>AA71/(X61+Y61+Z61+AA61)</f>
        <v>1.7399852625937835</v>
      </c>
      <c r="AB73" s="55"/>
      <c r="AC73" s="55">
        <f>AC71/(Y61+Z61+AA61+AC61)</f>
        <v>1.902273737224115</v>
      </c>
      <c r="AD73" s="55">
        <f>AD71/(Z61+AA61+AC61+AD61)</f>
        <v>2.0098520336084467</v>
      </c>
      <c r="AE73" s="55">
        <f>AE71/(AA61+AC61+AD61+AE61)</f>
        <v>1.7872566857770606</v>
      </c>
      <c r="AF73" s="55">
        <f>AF71/(AC61+AD61+AE61+AF61)</f>
        <v>2.0196867558775193</v>
      </c>
      <c r="AG73" s="55"/>
      <c r="AH73" s="55">
        <f>AH71/(AD61+AE61+AF61+AH61)</f>
        <v>2.0677630928446655</v>
      </c>
      <c r="AI73" s="55">
        <f>AI71/(AE61+AF61+AH61+AI61)</f>
        <v>2.3058194196790405</v>
      </c>
      <c r="AJ73" s="55">
        <f>AJ71/(AF61+AH61+AI61+AJ61)</f>
        <v>2.200071252560639</v>
      </c>
      <c r="AK73" s="55">
        <f>AK71/(AH61+AI61+AJ61+AK61)</f>
        <v>1.9978139421909158</v>
      </c>
      <c r="AL73" s="55"/>
      <c r="AM73" s="55">
        <f>AM71/(AI61+AJ61+AK61+AM61)</f>
        <v>1.7095395818057697</v>
      </c>
      <c r="AN73" s="55">
        <f>AN71/(AJ61+AK61+AM61+AN61)</f>
        <v>1.694781009853378</v>
      </c>
      <c r="AO73" s="55">
        <f>AO71/(AK61+AM61+AN61+AO61)</f>
        <v>1.9155588020452885</v>
      </c>
      <c r="AP73" s="222">
        <f>AP71/(AM61+AN61+AO61+AP61)</f>
        <v>2.1031357520490084</v>
      </c>
      <c r="AQ73" s="55"/>
      <c r="AR73" s="55">
        <f>Cumulative!AR73</f>
        <v>3.0026710057718287</v>
      </c>
      <c r="AS73" s="55">
        <f>Cumulative!AS73</f>
        <v>3.0290786756378654</v>
      </c>
      <c r="AT73" s="55">
        <f>Cumulative!AT73</f>
        <v>3.7442526842763981</v>
      </c>
      <c r="AU73" s="55">
        <f>Cumulative!AU73</f>
        <v>2.8200560731783297</v>
      </c>
      <c r="AV73" s="55"/>
      <c r="AW73" s="55">
        <f>Cumulative!AW73</f>
        <v>2.2723721185259649</v>
      </c>
      <c r="AX73" s="55">
        <f>Cumulative!AX73</f>
        <v>1.4085841324617581</v>
      </c>
      <c r="AY73" s="192">
        <f>Cumulative!AY73</f>
        <v>0.92090072157253045</v>
      </c>
      <c r="AZ73" s="338"/>
      <c r="BA73" s="55"/>
      <c r="BB73" s="338"/>
      <c r="BC73" s="338"/>
      <c r="BD73" s="338"/>
      <c r="BE73" s="55">
        <f>Cumulative!BE73</f>
        <v>0.28919763501122342</v>
      </c>
      <c r="BF73" s="55"/>
      <c r="BG73" s="338"/>
      <c r="BH73" s="55">
        <f>Cumulative!BH73</f>
        <v>0.3489625379093666</v>
      </c>
      <c r="BI73" s="55">
        <f>Cumulative!BI73</f>
        <v>0.40807577873580669</v>
      </c>
      <c r="BJ73" s="55">
        <f>Cumulative!BJ73</f>
        <v>0.36511492580739019</v>
      </c>
      <c r="BK73" s="55"/>
      <c r="BL73" s="55">
        <f>Cumulative!BL73</f>
        <v>1.163458980044346</v>
      </c>
      <c r="BM73" s="55">
        <f>Cumulative!BM73</f>
        <v>1.4756603534553747</v>
      </c>
      <c r="BN73" s="192">
        <f>Cumulative!BN73</f>
        <v>1.6708989745414551</v>
      </c>
      <c r="BO73" s="192">
        <f>Cumulative!BO73</f>
        <v>1.7018494425322377</v>
      </c>
      <c r="BP73" s="55"/>
      <c r="BQ73" s="55">
        <f>Cumulative!BQ73</f>
        <v>1.3441248636859324</v>
      </c>
      <c r="BR73" s="55">
        <f>Cumulative!BR73</f>
        <v>1.2701120690706438</v>
      </c>
      <c r="BS73" s="55">
        <f>Cumulative!BS73</f>
        <v>1.3583919873147694</v>
      </c>
      <c r="BT73" s="55">
        <f>Cumulative!BT73</f>
        <v>1.2549524391308142</v>
      </c>
    </row>
    <row r="74" spans="2:72" ht="15" thickBot="1" x14ac:dyDescent="0.25">
      <c r="B74" s="35"/>
      <c r="C74" s="13"/>
      <c r="D74" s="9"/>
      <c r="E74" s="12"/>
      <c r="F74" s="9"/>
      <c r="G74" s="12"/>
      <c r="H74" s="12"/>
      <c r="I74" s="12"/>
      <c r="J74" s="12"/>
      <c r="K74" s="12"/>
      <c r="L74" s="12"/>
      <c r="M74" s="12"/>
      <c r="N74" s="9"/>
      <c r="O74" s="12"/>
      <c r="P74" s="12"/>
      <c r="Q74" s="12"/>
      <c r="R74" s="12"/>
      <c r="S74" s="9"/>
      <c r="T74" s="9"/>
      <c r="X74" s="9"/>
      <c r="Y74" s="9"/>
      <c r="Z74" s="9"/>
      <c r="AA74" s="9"/>
      <c r="AC74" s="9"/>
      <c r="AH74" s="9"/>
      <c r="AJ74" s="9"/>
      <c r="AK74" s="9"/>
      <c r="AM74" s="9"/>
      <c r="AN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285"/>
      <c r="BO74" s="285"/>
      <c r="BP74" s="9"/>
      <c r="BQ74" s="9"/>
      <c r="BR74" s="9"/>
    </row>
    <row r="75" spans="2:72" ht="15.75" thickBot="1" x14ac:dyDescent="0.25">
      <c r="B75" s="61" t="s">
        <v>124</v>
      </c>
      <c r="C75" s="62" t="s">
        <v>80</v>
      </c>
      <c r="D75" s="103" t="s">
        <v>137</v>
      </c>
      <c r="E75" s="103" t="s">
        <v>138</v>
      </c>
      <c r="F75" s="103" t="s">
        <v>139</v>
      </c>
      <c r="G75" s="103" t="s">
        <v>140</v>
      </c>
      <c r="H75" s="103"/>
      <c r="I75" s="103" t="s">
        <v>141</v>
      </c>
      <c r="J75" s="103" t="s">
        <v>142</v>
      </c>
      <c r="K75" s="103" t="s">
        <v>143</v>
      </c>
      <c r="L75" s="103" t="s">
        <v>144</v>
      </c>
      <c r="M75" s="103"/>
      <c r="N75" s="103" t="s">
        <v>167</v>
      </c>
      <c r="O75" s="103" t="s">
        <v>172</v>
      </c>
      <c r="P75" s="103" t="s">
        <v>175</v>
      </c>
      <c r="Q75" s="103" t="s">
        <v>181</v>
      </c>
      <c r="R75" s="103"/>
      <c r="S75" s="103" t="str">
        <f>S64</f>
        <v>1Q 2015</v>
      </c>
      <c r="T75" s="103" t="str">
        <f>T64</f>
        <v>2Q 2015</v>
      </c>
      <c r="U75" s="103" t="s">
        <v>195</v>
      </c>
      <c r="V75" s="103" t="s">
        <v>198</v>
      </c>
      <c r="W75" s="103"/>
      <c r="X75" s="103" t="str">
        <f>X64</f>
        <v>1Q 2016</v>
      </c>
      <c r="Y75" s="103" t="str">
        <f>Y64</f>
        <v>2Q 2016</v>
      </c>
      <c r="Z75" s="103" t="str">
        <f>Z64</f>
        <v>3Q 2016</v>
      </c>
      <c r="AA75" s="103" t="str">
        <f>AA64</f>
        <v>4Q 2016</v>
      </c>
      <c r="AB75" s="103"/>
      <c r="AC75" s="103" t="str">
        <f>AC64</f>
        <v>1Q 2017</v>
      </c>
      <c r="AD75" s="103" t="str">
        <f>AD64</f>
        <v>2Q 2017</v>
      </c>
      <c r="AE75" s="103" t="str">
        <f>AE64</f>
        <v>3Q 2017</v>
      </c>
      <c r="AF75" s="103" t="str">
        <f>AF$1</f>
        <v>4Q 2017</v>
      </c>
      <c r="AG75" s="103"/>
      <c r="AH75" s="103" t="str">
        <f>AH$1</f>
        <v>1Q 2018</v>
      </c>
      <c r="AI75" s="103" t="str">
        <f>AI64</f>
        <v>2Q 2018</v>
      </c>
      <c r="AJ75" s="103" t="str">
        <f>AJ$1</f>
        <v>3Q 2018</v>
      </c>
      <c r="AK75" s="103" t="str">
        <f>AK$1</f>
        <v>4Q 2018</v>
      </c>
      <c r="AL75" s="103"/>
      <c r="AM75" s="103" t="str">
        <f>AM1</f>
        <v>1Q 2019</v>
      </c>
      <c r="AN75" s="103" t="str">
        <f>AN1</f>
        <v>2Q 2019</v>
      </c>
      <c r="AO75" s="103" t="str">
        <f>AO1</f>
        <v>3Q 2019</v>
      </c>
      <c r="AP75" s="184" t="str">
        <f>AP1</f>
        <v>4Q 2019</v>
      </c>
      <c r="AQ75" s="103"/>
      <c r="AR75" s="103" t="str">
        <f>AR1</f>
        <v>1Q 2020</v>
      </c>
      <c r="AS75" s="103" t="str">
        <f>AS1</f>
        <v>2Q 2020</v>
      </c>
      <c r="AT75" s="103" t="str">
        <f>AT1</f>
        <v>3Q 2020</v>
      </c>
      <c r="AU75" s="103" t="str">
        <f>AU1</f>
        <v>4Q 2020</v>
      </c>
      <c r="AV75" s="103"/>
      <c r="AW75" s="103" t="str">
        <f>AW1</f>
        <v>1Q 2021</v>
      </c>
      <c r="AX75" s="103" t="str">
        <f>AX1</f>
        <v>2Q 2021</v>
      </c>
      <c r="AY75" s="103" t="str">
        <f>AY1</f>
        <v>3Q 2021</v>
      </c>
      <c r="AZ75" s="103" t="str">
        <f>AZ1</f>
        <v>4Q 2021</v>
      </c>
      <c r="BA75" s="103"/>
      <c r="BB75" s="103" t="str">
        <f>BB1</f>
        <v>1Q 2022</v>
      </c>
      <c r="BC75" s="103" t="str">
        <f>BC1</f>
        <v>2Q 2022</v>
      </c>
      <c r="BD75" s="103" t="str">
        <f>BD1</f>
        <v>3Q 2022</v>
      </c>
      <c r="BE75" s="103" t="str">
        <f>BE1</f>
        <v>4Q 2022</v>
      </c>
      <c r="BF75" s="103"/>
      <c r="BG75" s="103" t="str">
        <f>BG1</f>
        <v>1Q 2023</v>
      </c>
      <c r="BH75" s="103" t="str">
        <f>BH1</f>
        <v>2Q 2023</v>
      </c>
      <c r="BI75" s="103" t="str">
        <f>BI1</f>
        <v>3Q 2023</v>
      </c>
      <c r="BJ75" s="103" t="str">
        <f>BJ1</f>
        <v>4Q 2023</v>
      </c>
      <c r="BK75" s="103"/>
      <c r="BL75" s="103" t="str">
        <f>BL1</f>
        <v>1Q 2024</v>
      </c>
      <c r="BM75" s="103" t="str">
        <f>BM1</f>
        <v>2Q 2024</v>
      </c>
      <c r="BN75" s="184" t="str">
        <f>BN1</f>
        <v>3Q 2024</v>
      </c>
      <c r="BO75" s="184" t="str">
        <f>BO1</f>
        <v>4Q 2024</v>
      </c>
      <c r="BP75" s="103"/>
      <c r="BQ75" s="103" t="str">
        <f>BQ1</f>
        <v>1Q 2025</v>
      </c>
      <c r="BR75" s="103" t="str">
        <f>BR1</f>
        <v>2Q 2025</v>
      </c>
      <c r="BS75" s="103" t="str">
        <f>BS1</f>
        <v>3Q 2025</v>
      </c>
      <c r="BT75" s="103" t="str">
        <f>BT1</f>
        <v>4Q 2025</v>
      </c>
    </row>
    <row r="76" spans="2:72" ht="24" x14ac:dyDescent="0.2">
      <c r="B76" s="47" t="s">
        <v>16</v>
      </c>
      <c r="C76" s="15" t="s">
        <v>128</v>
      </c>
      <c r="D76" s="34">
        <f>Cumulative!D76</f>
        <v>4377</v>
      </c>
      <c r="E76" s="34">
        <f>Cumulative!E76-Cumulative!D76</f>
        <v>8713</v>
      </c>
      <c r="F76" s="34">
        <f>Cumulative!F76-Cumulative!E76</f>
        <v>3082</v>
      </c>
      <c r="G76" s="34">
        <f>Cumulative!G76-Cumulative!F76</f>
        <v>3105</v>
      </c>
      <c r="H76" s="35"/>
      <c r="I76" s="34">
        <f>Cumulative!I76</f>
        <v>3437</v>
      </c>
      <c r="J76" s="34">
        <f>Cumulative!J76-Cumulative!I76</f>
        <v>5843</v>
      </c>
      <c r="K76" s="34">
        <f>Cumulative!K76-Cumulative!J76</f>
        <v>4327</v>
      </c>
      <c r="L76" s="34">
        <f>Cumulative!L76-Cumulative!K76</f>
        <v>2200</v>
      </c>
      <c r="M76" s="34"/>
      <c r="N76" s="34">
        <f>Cumulative!N76</f>
        <v>4489</v>
      </c>
      <c r="O76" s="34">
        <f>Cumulative!O76-Cumulative!N76</f>
        <v>2134</v>
      </c>
      <c r="P76" s="34">
        <f>Cumulative!P76-Cumulative!O76</f>
        <v>5528</v>
      </c>
      <c r="Q76" s="34">
        <f>Cumulative!Q76-Cumulative!P76</f>
        <v>9345</v>
      </c>
      <c r="R76" s="34"/>
      <c r="S76" s="34">
        <f>Cumulative!S76</f>
        <v>11370</v>
      </c>
      <c r="T76" s="34">
        <f>Cumulative!T76-Cumulative!S76</f>
        <v>6917</v>
      </c>
      <c r="U76" s="34">
        <f>Cumulative!U76-Cumulative!T76</f>
        <v>11742</v>
      </c>
      <c r="V76" s="34">
        <f>Cumulative!V76-Cumulative!U76</f>
        <v>11263</v>
      </c>
      <c r="W76" s="34"/>
      <c r="X76" s="34">
        <f>Cumulative!X76</f>
        <v>9698</v>
      </c>
      <c r="Y76" s="34">
        <f>Cumulative!Y76-Cumulative!X76</f>
        <v>5409</v>
      </c>
      <c r="Z76" s="34">
        <f>Cumulative!Z76-Cumulative!Y76</f>
        <v>4440</v>
      </c>
      <c r="AA76" s="34">
        <f>Cumulative!AA76-Cumulative!Z76</f>
        <v>7137</v>
      </c>
      <c r="AB76" s="34"/>
      <c r="AC76" s="34">
        <f>Cumulative!AC76</f>
        <v>6993</v>
      </c>
      <c r="AD76" s="34">
        <f>Cumulative!AD76-Cumulative!AC76</f>
        <v>7681</v>
      </c>
      <c r="AE76" s="34">
        <f>Cumulative!AE76-Cumulative!AD76</f>
        <v>5747</v>
      </c>
      <c r="AF76" s="34">
        <f>Cumulative!AF76-Cumulative!AE76</f>
        <v>7900</v>
      </c>
      <c r="AG76" s="34"/>
      <c r="AH76" s="34">
        <f>Cumulative!AH76</f>
        <v>7552</v>
      </c>
      <c r="AI76" s="34">
        <f>Cumulative!AI76-Cumulative!AH76</f>
        <v>8105</v>
      </c>
      <c r="AJ76" s="34">
        <f>Cumulative!AJ76-Cumulative!AI76</f>
        <v>9510</v>
      </c>
      <c r="AK76" s="34">
        <f>Cumulative!AK76-Cumulative!AJ76</f>
        <v>10738</v>
      </c>
      <c r="AL76" s="34"/>
      <c r="AM76" s="34">
        <f>Cumulative!AM76</f>
        <v>10311</v>
      </c>
      <c r="AN76" s="34">
        <f>Cumulative!AN76-Cumulative!AM76</f>
        <v>10704</v>
      </c>
      <c r="AO76" s="34">
        <f>Cumulative!AO76-Cumulative!AN76</f>
        <v>8261</v>
      </c>
      <c r="AP76" s="172">
        <f>Cumulative!AP76-Cumulative!AO76</f>
        <v>6211</v>
      </c>
      <c r="AQ76" s="34"/>
      <c r="AR76" s="34">
        <f>Cumulative!AR76</f>
        <v>7564</v>
      </c>
      <c r="AS76" s="34">
        <f>Cumulative!AS76-Cumulative!AR76</f>
        <v>6586</v>
      </c>
      <c r="AT76" s="34">
        <f>Cumulative!AT76-Cumulative!AS76</f>
        <v>9801</v>
      </c>
      <c r="AU76" s="34">
        <f>Cumulative!AU76-Cumulative!AT76</f>
        <v>10972</v>
      </c>
      <c r="AV76" s="34"/>
      <c r="AW76" s="34">
        <f>Cumulative!AW76</f>
        <v>15390</v>
      </c>
      <c r="AX76" s="34">
        <f>Cumulative!AX76-Cumulative!AW76</f>
        <v>24304</v>
      </c>
      <c r="AY76" s="172">
        <f>Cumulative!AY76-Cumulative!AX76</f>
        <v>28927</v>
      </c>
      <c r="AZ76" s="336"/>
      <c r="BA76" s="34"/>
      <c r="BB76" s="336"/>
      <c r="BC76" s="336"/>
      <c r="BD76" s="34">
        <f>Cumulative!BD76-Cumulative!BC76</f>
        <v>27015</v>
      </c>
      <c r="BE76" s="34">
        <f>Cumulative!BE76-Cumulative!BD76</f>
        <v>39339</v>
      </c>
      <c r="BF76" s="34"/>
      <c r="BG76" s="34">
        <f>Cumulative!BG76</f>
        <v>29383</v>
      </c>
      <c r="BH76" s="34">
        <f>Cumulative!BH76-Cumulative!BG76</f>
        <v>12618</v>
      </c>
      <c r="BI76" s="34">
        <f>Cumulative!BI76-Cumulative!BH76</f>
        <v>20823</v>
      </c>
      <c r="BJ76" s="34">
        <f>Cumulative!BJ76-Cumulative!BI76</f>
        <v>10527</v>
      </c>
      <c r="BK76" s="34"/>
      <c r="BL76" s="34">
        <f>Cumulative!BL76</f>
        <v>13986</v>
      </c>
      <c r="BM76" s="34">
        <f>Cumulative!BM76-Cumulative!BL76</f>
        <v>13667</v>
      </c>
      <c r="BN76" s="172">
        <f>Cumulative!BN76-Cumulative!BM76</f>
        <v>13240</v>
      </c>
      <c r="BO76" s="172">
        <f>Cumulative!BO76-Cumulative!BN76</f>
        <v>18343</v>
      </c>
      <c r="BP76" s="34"/>
      <c r="BQ76" s="34">
        <f>Cumulative!BQ76</f>
        <v>18188</v>
      </c>
      <c r="BR76" s="34">
        <f>Cumulative!BR76-Cumulative!BQ76</f>
        <v>18200</v>
      </c>
      <c r="BS76" s="34">
        <f>Cumulative!BS76-Cumulative!BR76</f>
        <v>22813</v>
      </c>
      <c r="BT76" s="34">
        <f>Cumulative!BT76-Cumulative!BS76</f>
        <v>16168</v>
      </c>
    </row>
    <row r="77" spans="2:72" x14ac:dyDescent="0.2">
      <c r="B77" s="42" t="s">
        <v>17</v>
      </c>
      <c r="C77" s="36" t="s">
        <v>129</v>
      </c>
      <c r="D77" s="29">
        <f>D78-D76</f>
        <v>1616</v>
      </c>
      <c r="E77" s="29">
        <f>E78-E76</f>
        <v>-1871</v>
      </c>
      <c r="F77" s="29">
        <f t="shared" ref="F77:L77" si="14">F78-F76</f>
        <v>-3752</v>
      </c>
      <c r="G77" s="29">
        <f t="shared" si="14"/>
        <v>1487</v>
      </c>
      <c r="H77" s="29"/>
      <c r="I77" s="29">
        <f t="shared" si="14"/>
        <v>2072</v>
      </c>
      <c r="J77" s="29">
        <f t="shared" si="14"/>
        <v>248</v>
      </c>
      <c r="K77" s="29">
        <f>K78-K76</f>
        <v>-703</v>
      </c>
      <c r="L77" s="29">
        <f t="shared" si="14"/>
        <v>2719</v>
      </c>
      <c r="M77" s="29"/>
      <c r="N77" s="29">
        <f>N78-N76</f>
        <v>-2045</v>
      </c>
      <c r="O77" s="29">
        <f>O78-O76</f>
        <v>-55</v>
      </c>
      <c r="P77" s="29">
        <f>P78-P76</f>
        <v>-1402</v>
      </c>
      <c r="Q77" s="29">
        <f>Q78-Q76</f>
        <v>-586</v>
      </c>
      <c r="R77" s="29"/>
      <c r="S77" s="29">
        <f>S78-S76</f>
        <v>-686</v>
      </c>
      <c r="T77" s="29">
        <f>T78-T76</f>
        <v>-3257</v>
      </c>
      <c r="U77" s="29">
        <f>U78-U76</f>
        <v>1517</v>
      </c>
      <c r="V77" s="29">
        <f>V78-V76</f>
        <v>5357</v>
      </c>
      <c r="W77" s="29"/>
      <c r="X77" s="29">
        <f>X78-X76</f>
        <v>-4068</v>
      </c>
      <c r="Y77" s="29">
        <f>Y78-Y76</f>
        <v>-1849</v>
      </c>
      <c r="Z77" s="29">
        <f>Z78-Z76</f>
        <v>4569</v>
      </c>
      <c r="AA77" s="29">
        <f>AA78-AA76</f>
        <v>2467</v>
      </c>
      <c r="AB77" s="29"/>
      <c r="AC77" s="29">
        <f>AC78-AC76</f>
        <v>-4327</v>
      </c>
      <c r="AD77" s="29">
        <f>AD78-AD76</f>
        <v>414</v>
      </c>
      <c r="AE77" s="29">
        <f>AE78-AE76</f>
        <v>2059</v>
      </c>
      <c r="AF77" s="29">
        <f>AF78-AF76</f>
        <v>-2155</v>
      </c>
      <c r="AG77" s="29"/>
      <c r="AH77" s="29">
        <f>AH78-AH76</f>
        <v>-1663</v>
      </c>
      <c r="AI77" s="29">
        <f>AI78-AI76</f>
        <v>-1522</v>
      </c>
      <c r="AJ77" s="29">
        <f>AJ78-AJ76</f>
        <v>1389</v>
      </c>
      <c r="AK77" s="29">
        <f>AK78-AK76</f>
        <v>2821</v>
      </c>
      <c r="AL77" s="29"/>
      <c r="AM77" s="29">
        <f>AM78-AM76</f>
        <v>-761</v>
      </c>
      <c r="AN77" s="29">
        <f>AN78-AN76</f>
        <v>-3454</v>
      </c>
      <c r="AO77" s="29">
        <f>AO78-AO76</f>
        <v>-1714</v>
      </c>
      <c r="AP77" s="185">
        <f>AP78-AP76</f>
        <v>8013</v>
      </c>
      <c r="AQ77" s="29"/>
      <c r="AR77" s="29">
        <f>AR78-AR76</f>
        <v>-5979</v>
      </c>
      <c r="AS77" s="29">
        <f>AS78-AS76</f>
        <v>-111</v>
      </c>
      <c r="AT77" s="29">
        <f>AT78-AT76</f>
        <v>-4559</v>
      </c>
      <c r="AU77" s="29">
        <f>AU78-AU76</f>
        <v>8348</v>
      </c>
      <c r="AV77" s="29"/>
      <c r="AW77" s="29">
        <f>AW78-AW76</f>
        <v>-8452</v>
      </c>
      <c r="AX77" s="29">
        <f>AX78-AX76</f>
        <v>-3250</v>
      </c>
      <c r="AY77" s="185">
        <f>AY78-AY76</f>
        <v>-1736</v>
      </c>
      <c r="AZ77" s="335"/>
      <c r="BA77" s="29"/>
      <c r="BB77" s="335"/>
      <c r="BC77" s="335"/>
      <c r="BD77" s="29">
        <f>BD78-BD76</f>
        <v>-2292</v>
      </c>
      <c r="BE77" s="29">
        <f>BE78-BE76</f>
        <v>-16937</v>
      </c>
      <c r="BF77" s="29"/>
      <c r="BG77" s="29">
        <f>BG78-BG76</f>
        <v>-1980</v>
      </c>
      <c r="BH77" s="29">
        <f>BH78-BH76</f>
        <v>3923</v>
      </c>
      <c r="BI77" s="29">
        <f>BI78-BI76</f>
        <v>-4189</v>
      </c>
      <c r="BJ77" s="29">
        <f>BJ78-BJ76</f>
        <v>20098</v>
      </c>
      <c r="BK77" s="29"/>
      <c r="BL77" s="29">
        <f>BL78-BL76</f>
        <v>-11276</v>
      </c>
      <c r="BM77" s="29">
        <f>BM78-BM76</f>
        <v>-6852</v>
      </c>
      <c r="BN77" s="185">
        <f>BN78-BN76</f>
        <v>-2891</v>
      </c>
      <c r="BO77" s="185">
        <f>BO78-BO76</f>
        <v>7407</v>
      </c>
      <c r="BP77" s="29"/>
      <c r="BQ77" s="29">
        <f>BQ78-BQ76</f>
        <v>1862</v>
      </c>
      <c r="BR77" s="29">
        <f>BR78-BR76</f>
        <v>-818</v>
      </c>
      <c r="BS77" s="29">
        <f t="shared" ref="BS77:BT77" si="15">BS78-BS76</f>
        <v>482</v>
      </c>
      <c r="BT77" s="29">
        <f t="shared" si="15"/>
        <v>8213</v>
      </c>
    </row>
    <row r="78" spans="2:72" ht="24" x14ac:dyDescent="0.2">
      <c r="B78" s="37" t="s">
        <v>18</v>
      </c>
      <c r="C78" s="3" t="s">
        <v>130</v>
      </c>
      <c r="D78" s="31">
        <f>Cumulative!D78</f>
        <v>5993</v>
      </c>
      <c r="E78" s="31">
        <f>Cumulative!E78-Cumulative!D78</f>
        <v>6842</v>
      </c>
      <c r="F78" s="31">
        <f>Cumulative!F78-Cumulative!E78</f>
        <v>-670</v>
      </c>
      <c r="G78" s="31">
        <f>Cumulative!G78-Cumulative!F78</f>
        <v>4592</v>
      </c>
      <c r="H78" s="27"/>
      <c r="I78" s="31">
        <f>Cumulative!I78</f>
        <v>5509</v>
      </c>
      <c r="J78" s="31">
        <f>Cumulative!J78-Cumulative!I78</f>
        <v>6091</v>
      </c>
      <c r="K78" s="31">
        <f>Cumulative!K78-Cumulative!J78</f>
        <v>3624</v>
      </c>
      <c r="L78" s="31">
        <f>Cumulative!L78-Cumulative!K78</f>
        <v>4919</v>
      </c>
      <c r="M78" s="31"/>
      <c r="N78" s="29">
        <f>Cumulative!N78</f>
        <v>2444</v>
      </c>
      <c r="O78" s="31">
        <f>Cumulative!O78-Cumulative!N78</f>
        <v>2079</v>
      </c>
      <c r="P78" s="31">
        <f>Cumulative!P78-Cumulative!O78</f>
        <v>4126</v>
      </c>
      <c r="Q78" s="31">
        <f>Cumulative!Q78-Cumulative!P78</f>
        <v>8759</v>
      </c>
      <c r="R78" s="31"/>
      <c r="S78" s="29">
        <f>Cumulative!S78</f>
        <v>10684</v>
      </c>
      <c r="T78" s="29">
        <f>Cumulative!T78-Cumulative!S78</f>
        <v>3660</v>
      </c>
      <c r="U78" s="29">
        <f>Cumulative!U78-Cumulative!T78</f>
        <v>13259</v>
      </c>
      <c r="V78" s="29">
        <f>Cumulative!V78-Cumulative!U78</f>
        <v>16620</v>
      </c>
      <c r="W78" s="29"/>
      <c r="X78" s="29">
        <f>Cumulative!X78</f>
        <v>5630</v>
      </c>
      <c r="Y78" s="29">
        <f>Cumulative!Y78-Cumulative!X78</f>
        <v>3560</v>
      </c>
      <c r="Z78" s="29">
        <f>Cumulative!Z78-Cumulative!Y78</f>
        <v>9009</v>
      </c>
      <c r="AA78" s="29">
        <f>Cumulative!AA78-Cumulative!Z78</f>
        <v>9604</v>
      </c>
      <c r="AB78" s="29"/>
      <c r="AC78" s="29">
        <f>Cumulative!AC78</f>
        <v>2666</v>
      </c>
      <c r="AD78" s="29">
        <f>Cumulative!AD78-Cumulative!AC78</f>
        <v>8095</v>
      </c>
      <c r="AE78" s="29">
        <f>Cumulative!AE78-Cumulative!AD78</f>
        <v>7806</v>
      </c>
      <c r="AF78" s="29">
        <f>Cumulative!AF78-Cumulative!AE78</f>
        <v>5745</v>
      </c>
      <c r="AG78" s="29"/>
      <c r="AH78" s="29">
        <f>Cumulative!AH78</f>
        <v>5889</v>
      </c>
      <c r="AI78" s="29">
        <f>Cumulative!AI78-Cumulative!AH78</f>
        <v>6583</v>
      </c>
      <c r="AJ78" s="29">
        <f>Cumulative!AJ78-Cumulative!AI78</f>
        <v>10899</v>
      </c>
      <c r="AK78" s="29">
        <f>Cumulative!AK78-Cumulative!AJ78</f>
        <v>13559</v>
      </c>
      <c r="AL78" s="29"/>
      <c r="AM78" s="29">
        <f>Cumulative!AM78</f>
        <v>9550</v>
      </c>
      <c r="AN78" s="29">
        <f>Cumulative!AN78-Cumulative!AM78</f>
        <v>7250</v>
      </c>
      <c r="AO78" s="29">
        <f>Cumulative!AO78-Cumulative!AN78</f>
        <v>6547</v>
      </c>
      <c r="AP78" s="185">
        <f>Cumulative!AP78-Cumulative!AO78</f>
        <v>14224</v>
      </c>
      <c r="AQ78" s="29"/>
      <c r="AR78" s="29">
        <f>Cumulative!AR78</f>
        <v>1585</v>
      </c>
      <c r="AS78" s="29">
        <f>Cumulative!AS78-Cumulative!AR78</f>
        <v>6475</v>
      </c>
      <c r="AT78" s="29">
        <f>Cumulative!AT78-Cumulative!AS78</f>
        <v>5242</v>
      </c>
      <c r="AU78" s="29">
        <f>Cumulative!AU78-Cumulative!AT78</f>
        <v>19320</v>
      </c>
      <c r="AV78" s="29"/>
      <c r="AW78" s="29">
        <f>Cumulative!AW78</f>
        <v>6938</v>
      </c>
      <c r="AX78" s="29">
        <f>Cumulative!AX78-Cumulative!AW78</f>
        <v>21054</v>
      </c>
      <c r="AY78" s="185">
        <f>Cumulative!AY78-Cumulative!AX78</f>
        <v>27191</v>
      </c>
      <c r="AZ78" s="335"/>
      <c r="BA78" s="29"/>
      <c r="BB78" s="335"/>
      <c r="BC78" s="335"/>
      <c r="BD78" s="29">
        <f>Cumulative!BD78-Cumulative!BC78</f>
        <v>24723</v>
      </c>
      <c r="BE78" s="29">
        <f>Cumulative!BE78-Cumulative!BD78</f>
        <v>22402</v>
      </c>
      <c r="BF78" s="29"/>
      <c r="BG78" s="29">
        <f>Cumulative!BG78</f>
        <v>27403</v>
      </c>
      <c r="BH78" s="29">
        <f>Cumulative!BH78-Cumulative!BG78</f>
        <v>16541</v>
      </c>
      <c r="BI78" s="29">
        <f>Cumulative!BI78-Cumulative!BH78</f>
        <v>16634</v>
      </c>
      <c r="BJ78" s="29">
        <f>Cumulative!BJ78-Cumulative!BI78</f>
        <v>30625</v>
      </c>
      <c r="BK78" s="29"/>
      <c r="BL78" s="29">
        <f>Cumulative!BL78</f>
        <v>2710</v>
      </c>
      <c r="BM78" s="29">
        <f>Cumulative!BM78-Cumulative!BL78</f>
        <v>6815</v>
      </c>
      <c r="BN78" s="185">
        <f>Cumulative!BN78-Cumulative!BM78</f>
        <v>10349</v>
      </c>
      <c r="BO78" s="185">
        <f>Cumulative!BO78-Cumulative!BN78</f>
        <v>25750</v>
      </c>
      <c r="BP78" s="29"/>
      <c r="BQ78" s="29">
        <f>Cumulative!BQ78</f>
        <v>20050</v>
      </c>
      <c r="BR78" s="29">
        <f>Cumulative!BR78-Cumulative!BQ78</f>
        <v>17382</v>
      </c>
      <c r="BS78" s="29">
        <f>Cumulative!BS78-Cumulative!BR78</f>
        <v>23295</v>
      </c>
      <c r="BT78" s="29">
        <f>Cumulative!BT78-Cumulative!BS78</f>
        <v>24381</v>
      </c>
    </row>
    <row r="79" spans="2:72" x14ac:dyDescent="0.2">
      <c r="B79" s="42" t="s">
        <v>19</v>
      </c>
      <c r="C79" s="36" t="s">
        <v>131</v>
      </c>
      <c r="D79" s="29">
        <f>Cumulative!D79</f>
        <v>-2444</v>
      </c>
      <c r="E79" s="29">
        <f>Cumulative!E79-Cumulative!D79</f>
        <v>-247</v>
      </c>
      <c r="F79" s="29">
        <f>Cumulative!F79-Cumulative!E79</f>
        <v>-820</v>
      </c>
      <c r="G79" s="29">
        <f>Cumulative!G79-Cumulative!F79</f>
        <v>-517</v>
      </c>
      <c r="H79" s="26"/>
      <c r="I79" s="26">
        <f>Cumulative!I79</f>
        <v>-411</v>
      </c>
      <c r="J79" s="29">
        <f>Cumulative!J79-Cumulative!I79</f>
        <v>-782</v>
      </c>
      <c r="K79" s="29">
        <f>Cumulative!K79-Cumulative!J79</f>
        <v>-363</v>
      </c>
      <c r="L79" s="29">
        <f>Cumulative!L79-Cumulative!K79</f>
        <v>-1049</v>
      </c>
      <c r="M79" s="29"/>
      <c r="N79" s="29">
        <f>Cumulative!N79</f>
        <v>-157</v>
      </c>
      <c r="O79" s="29">
        <f>Cumulative!O79-Cumulative!N79</f>
        <v>-614</v>
      </c>
      <c r="P79" s="29">
        <f>Cumulative!P79-Cumulative!O79</f>
        <v>-783</v>
      </c>
      <c r="Q79" s="29">
        <f>Cumulative!Q79-Cumulative!P79</f>
        <v>-456</v>
      </c>
      <c r="R79" s="29"/>
      <c r="S79" s="29">
        <f>Cumulative!S79</f>
        <v>-102</v>
      </c>
      <c r="T79" s="29">
        <f>Cumulative!T79-Cumulative!S79</f>
        <v>-848</v>
      </c>
      <c r="U79" s="29">
        <f>Cumulative!U79-Cumulative!T79</f>
        <v>-205</v>
      </c>
      <c r="V79" s="29">
        <f>Cumulative!V79-Cumulative!U79</f>
        <v>-1323</v>
      </c>
      <c r="W79" s="29"/>
      <c r="X79" s="29">
        <f>Cumulative!X79</f>
        <v>-803</v>
      </c>
      <c r="Y79" s="29">
        <f>Cumulative!Y79-Cumulative!X79</f>
        <v>-2411</v>
      </c>
      <c r="Z79" s="29">
        <f>Cumulative!Z79-Cumulative!Y79</f>
        <v>-432</v>
      </c>
      <c r="AA79" s="29">
        <f>Cumulative!AA79-Cumulative!Z79</f>
        <v>-283</v>
      </c>
      <c r="AB79" s="29"/>
      <c r="AC79" s="29">
        <f>Cumulative!AC79</f>
        <v>-553</v>
      </c>
      <c r="AD79" s="29">
        <f>Cumulative!AD79-Cumulative!AC79</f>
        <v>-745</v>
      </c>
      <c r="AE79" s="29">
        <f>Cumulative!AE79-Cumulative!AD79</f>
        <v>-660</v>
      </c>
      <c r="AF79" s="29">
        <f>Cumulative!AF79-Cumulative!AE79</f>
        <v>-785</v>
      </c>
      <c r="AG79" s="29"/>
      <c r="AH79" s="29">
        <f>Cumulative!AH79</f>
        <v>-724</v>
      </c>
      <c r="AI79" s="29">
        <f>Cumulative!AI79-Cumulative!AH79</f>
        <v>-843</v>
      </c>
      <c r="AJ79" s="29">
        <f>Cumulative!AJ79-Cumulative!AI79</f>
        <v>-922</v>
      </c>
      <c r="AK79" s="29">
        <f>Cumulative!AK79-Cumulative!AJ79</f>
        <v>-1169</v>
      </c>
      <c r="AL79" s="29"/>
      <c r="AM79" s="29">
        <f>Cumulative!AM79</f>
        <v>-1392</v>
      </c>
      <c r="AN79" s="29">
        <f>Cumulative!AN79-Cumulative!AM79</f>
        <v>-1303</v>
      </c>
      <c r="AO79" s="29">
        <f>Cumulative!AO79-Cumulative!AN79</f>
        <v>-1149</v>
      </c>
      <c r="AP79" s="185">
        <f>Cumulative!AP79-Cumulative!AO79</f>
        <v>-1105</v>
      </c>
      <c r="AQ79" s="29"/>
      <c r="AR79" s="29">
        <f>Cumulative!AR79</f>
        <v>-269</v>
      </c>
      <c r="AS79" s="29">
        <f>Cumulative!AS79-Cumulative!AR79</f>
        <v>-487</v>
      </c>
      <c r="AT79" s="29">
        <f>Cumulative!AT79-Cumulative!AS79</f>
        <v>-751</v>
      </c>
      <c r="AU79" s="29">
        <f>Cumulative!AU79-Cumulative!AT79</f>
        <v>-295</v>
      </c>
      <c r="AV79" s="29"/>
      <c r="AW79" s="29">
        <f>Cumulative!AW79</f>
        <v>-1624</v>
      </c>
      <c r="AX79" s="29">
        <f>Cumulative!AX79-Cumulative!AW79</f>
        <v>-3828</v>
      </c>
      <c r="AY79" s="185">
        <f>Cumulative!AY79-Cumulative!AX79</f>
        <v>-5796</v>
      </c>
      <c r="AZ79" s="335"/>
      <c r="BA79" s="29"/>
      <c r="BB79" s="335"/>
      <c r="BC79" s="335"/>
      <c r="BD79" s="29">
        <f>Cumulative!BD79-Cumulative!BC79</f>
        <v>-3808</v>
      </c>
      <c r="BE79" s="29">
        <f>Cumulative!BE79-Cumulative!BD79</f>
        <v>-4668</v>
      </c>
      <c r="BF79" s="29"/>
      <c r="BG79" s="29">
        <f>Cumulative!BG79</f>
        <v>-3683</v>
      </c>
      <c r="BH79" s="29">
        <f>Cumulative!BH79-Cumulative!BG79</f>
        <v>-7193</v>
      </c>
      <c r="BI79" s="29">
        <f>Cumulative!BI79-Cumulative!BH79</f>
        <v>-3904</v>
      </c>
      <c r="BJ79" s="29">
        <f>Cumulative!BJ79-Cumulative!BI79</f>
        <v>-7713</v>
      </c>
      <c r="BK79" s="29"/>
      <c r="BL79" s="29">
        <f>Cumulative!BL79</f>
        <v>-1331</v>
      </c>
      <c r="BM79" s="29">
        <f>Cumulative!BM79-Cumulative!BL79</f>
        <v>-2254</v>
      </c>
      <c r="BN79" s="185">
        <f>Cumulative!BN79-Cumulative!BM79</f>
        <v>-976</v>
      </c>
      <c r="BO79" s="185">
        <f>Cumulative!BO79-Cumulative!BN79</f>
        <v>-3270</v>
      </c>
      <c r="BP79" s="29"/>
      <c r="BQ79" s="29">
        <f>Cumulative!BQ79</f>
        <v>-1793</v>
      </c>
      <c r="BR79" s="29">
        <f>Cumulative!BR79-Cumulative!BQ79</f>
        <v>-950</v>
      </c>
      <c r="BS79" s="29">
        <f>Cumulative!BS79-Cumulative!BR79</f>
        <v>-2359</v>
      </c>
      <c r="BT79" s="29">
        <f>Cumulative!BT79-Cumulative!BS79</f>
        <v>-4736</v>
      </c>
    </row>
    <row r="80" spans="2:72" x14ac:dyDescent="0.2">
      <c r="B80" s="42" t="s">
        <v>20</v>
      </c>
      <c r="C80" s="36" t="s">
        <v>136</v>
      </c>
      <c r="D80" s="26">
        <f>Cumulative!D80</f>
        <v>-516</v>
      </c>
      <c r="E80" s="29">
        <f>Cumulative!E80-Cumulative!D80</f>
        <v>-1258</v>
      </c>
      <c r="F80" s="29">
        <f>Cumulative!F80-Cumulative!E80</f>
        <v>-688</v>
      </c>
      <c r="G80" s="29">
        <f>Cumulative!G80-Cumulative!F80</f>
        <v>-973</v>
      </c>
      <c r="H80" s="26"/>
      <c r="I80" s="26">
        <f>Cumulative!I80</f>
        <v>-653</v>
      </c>
      <c r="J80" s="29">
        <f>Cumulative!J80-Cumulative!I80</f>
        <v>-1196</v>
      </c>
      <c r="K80" s="29">
        <f>Cumulative!K80-Cumulative!J80</f>
        <v>-357</v>
      </c>
      <c r="L80" s="29">
        <f>Cumulative!L80-Cumulative!K80</f>
        <v>-972</v>
      </c>
      <c r="M80" s="29"/>
      <c r="N80" s="29">
        <f>Cumulative!N80</f>
        <v>-426</v>
      </c>
      <c r="O80" s="29">
        <f>Cumulative!O80-Cumulative!N80</f>
        <v>-792</v>
      </c>
      <c r="P80" s="29">
        <f>Cumulative!P80-Cumulative!O80</f>
        <v>-464</v>
      </c>
      <c r="Q80" s="29">
        <f>Cumulative!Q80-Cumulative!P80</f>
        <v>-1022</v>
      </c>
      <c r="R80" s="29"/>
      <c r="S80" s="29">
        <f>Cumulative!S80</f>
        <v>-811</v>
      </c>
      <c r="T80" s="29">
        <f>Cumulative!T80-Cumulative!S80</f>
        <v>-1556</v>
      </c>
      <c r="U80" s="29">
        <f>Cumulative!U80-Cumulative!T80</f>
        <v>-968</v>
      </c>
      <c r="V80" s="29">
        <f>Cumulative!V80-Cumulative!U80</f>
        <v>-1879</v>
      </c>
      <c r="W80" s="29"/>
      <c r="X80" s="29">
        <f>Cumulative!X80</f>
        <v>-1011</v>
      </c>
      <c r="Y80" s="29">
        <f>Cumulative!Y80-Cumulative!X80</f>
        <v>-1176</v>
      </c>
      <c r="Z80" s="29">
        <f>Cumulative!Z80-Cumulative!Y80</f>
        <v>-1811</v>
      </c>
      <c r="AA80" s="29">
        <f>Cumulative!AA80-Cumulative!Z80</f>
        <v>-1774</v>
      </c>
      <c r="AB80" s="29"/>
      <c r="AC80" s="29">
        <f>Cumulative!AC80</f>
        <v>-944</v>
      </c>
      <c r="AD80" s="29">
        <f>Cumulative!AD80-Cumulative!AC80</f>
        <v>-1872</v>
      </c>
      <c r="AE80" s="29">
        <f>Cumulative!AE80-Cumulative!AD80</f>
        <v>-418</v>
      </c>
      <c r="AF80" s="29">
        <f>Cumulative!AF80-Cumulative!AE80</f>
        <v>-1701</v>
      </c>
      <c r="AG80" s="29"/>
      <c r="AH80" s="29">
        <f>Cumulative!AH80</f>
        <v>-575</v>
      </c>
      <c r="AI80" s="29">
        <f>Cumulative!AI80-Cumulative!AH80</f>
        <v>-863</v>
      </c>
      <c r="AJ80" s="29">
        <f>Cumulative!AJ80-Cumulative!AI80</f>
        <v>-1632</v>
      </c>
      <c r="AK80" s="29">
        <f>Cumulative!AK80-Cumulative!AJ80</f>
        <v>-1796</v>
      </c>
      <c r="AL80" s="29"/>
      <c r="AM80" s="29">
        <f>Cumulative!AM80</f>
        <v>-813</v>
      </c>
      <c r="AN80" s="29">
        <f>Cumulative!AN80-Cumulative!AM80</f>
        <v>-1412</v>
      </c>
      <c r="AO80" s="29">
        <f>Cumulative!AO80-Cumulative!AN80</f>
        <v>-822</v>
      </c>
      <c r="AP80" s="185">
        <f>Cumulative!AP80-Cumulative!AO80</f>
        <v>-1297</v>
      </c>
      <c r="AQ80" s="29"/>
      <c r="AR80" s="29">
        <f>Cumulative!AR80</f>
        <v>-542</v>
      </c>
      <c r="AS80" s="29">
        <f>Cumulative!AS80-Cumulative!AR80</f>
        <v>-1648</v>
      </c>
      <c r="AT80" s="29">
        <f>Cumulative!AT80-Cumulative!AS80</f>
        <v>-656</v>
      </c>
      <c r="AU80" s="29">
        <f>Cumulative!AU80-Cumulative!AT80</f>
        <v>-1784</v>
      </c>
      <c r="AV80" s="29"/>
      <c r="AW80" s="29">
        <f>Cumulative!AW80</f>
        <v>-683</v>
      </c>
      <c r="AX80" s="29">
        <f>Cumulative!AX80-Cumulative!AW80</f>
        <v>-1426</v>
      </c>
      <c r="AY80" s="185">
        <f>Cumulative!AY80-Cumulative!AX80</f>
        <v>-585</v>
      </c>
      <c r="AZ80" s="335"/>
      <c r="BA80" s="29"/>
      <c r="BB80" s="335"/>
      <c r="BC80" s="335"/>
      <c r="BD80" s="29">
        <f>Cumulative!BD80-Cumulative!BC80</f>
        <v>-514</v>
      </c>
      <c r="BE80" s="29">
        <f>Cumulative!BE80-Cumulative!BD80</f>
        <v>-548</v>
      </c>
      <c r="BF80" s="29"/>
      <c r="BG80" s="29">
        <f>Cumulative!BG80</f>
        <v>-605</v>
      </c>
      <c r="BH80" s="29">
        <f>Cumulative!BH80-Cumulative!BG80</f>
        <v>-991</v>
      </c>
      <c r="BI80" s="29">
        <f>Cumulative!BI80-Cumulative!BH80</f>
        <v>-2194</v>
      </c>
      <c r="BJ80" s="29">
        <f>Cumulative!BJ80-Cumulative!BI80</f>
        <v>-2543</v>
      </c>
      <c r="BK80" s="29"/>
      <c r="BL80" s="29">
        <f>Cumulative!BL80</f>
        <v>-2094</v>
      </c>
      <c r="BM80" s="29">
        <f>Cumulative!BM80-Cumulative!BL80</f>
        <v>-2978</v>
      </c>
      <c r="BN80" s="185">
        <f>Cumulative!BN80-Cumulative!BM80</f>
        <v>-523</v>
      </c>
      <c r="BO80" s="185">
        <f>Cumulative!BO80-Cumulative!BN80</f>
        <v>-8107</v>
      </c>
      <c r="BP80" s="29"/>
      <c r="BQ80" s="29">
        <f>Cumulative!BQ80</f>
        <v>-6600</v>
      </c>
      <c r="BR80" s="29">
        <f>Cumulative!BR80-Cumulative!BQ80</f>
        <v>-4528</v>
      </c>
      <c r="BS80" s="29">
        <f>Cumulative!BS80-Cumulative!BR80</f>
        <v>-3359</v>
      </c>
      <c r="BT80" s="29">
        <f>Cumulative!BT80-Cumulative!BS80</f>
        <v>-4015</v>
      </c>
    </row>
    <row r="81" spans="2:72" x14ac:dyDescent="0.2">
      <c r="B81" s="78" t="s">
        <v>169</v>
      </c>
      <c r="C81" s="80" t="s">
        <v>127</v>
      </c>
      <c r="D81" s="86">
        <f>SUM(D78:D80)</f>
        <v>3033</v>
      </c>
      <c r="E81" s="86">
        <f>SUM(E78:E80)</f>
        <v>5337</v>
      </c>
      <c r="F81" s="86">
        <f t="shared" ref="F81:L81" si="16">SUM(F78:F80)</f>
        <v>-2178</v>
      </c>
      <c r="G81" s="86">
        <f t="shared" si="16"/>
        <v>3102</v>
      </c>
      <c r="H81" s="86"/>
      <c r="I81" s="86">
        <f t="shared" si="16"/>
        <v>4445</v>
      </c>
      <c r="J81" s="86">
        <f t="shared" si="16"/>
        <v>4113</v>
      </c>
      <c r="K81" s="86">
        <f>SUM(K78:K80)</f>
        <v>2904</v>
      </c>
      <c r="L81" s="86">
        <f t="shared" si="16"/>
        <v>2898</v>
      </c>
      <c r="M81" s="86"/>
      <c r="N81" s="86">
        <f>SUM(N78:N80)</f>
        <v>1861</v>
      </c>
      <c r="O81" s="86">
        <f>SUM(O78:O80)</f>
        <v>673</v>
      </c>
      <c r="P81" s="86">
        <f>SUM(P78:P80)</f>
        <v>2879</v>
      </c>
      <c r="Q81" s="86">
        <f>SUM(Q78:Q80)</f>
        <v>7281</v>
      </c>
      <c r="R81" s="86"/>
      <c r="S81" s="86">
        <f>SUM(S78:S80)</f>
        <v>9771</v>
      </c>
      <c r="T81" s="86">
        <f>SUM(T78:T80)</f>
        <v>1256</v>
      </c>
      <c r="U81" s="86">
        <f>SUM(U78:U80)</f>
        <v>12086</v>
      </c>
      <c r="V81" s="86">
        <f>SUM(V78:V80)</f>
        <v>13418</v>
      </c>
      <c r="W81" s="86"/>
      <c r="X81" s="86">
        <f>SUM(X78:X80)</f>
        <v>3816</v>
      </c>
      <c r="Y81" s="86">
        <f>SUM(Y78:Y80)</f>
        <v>-27</v>
      </c>
      <c r="Z81" s="86">
        <f>SUM(Z78:Z80)</f>
        <v>6766</v>
      </c>
      <c r="AA81" s="86">
        <f>SUM(AA78:AA80)</f>
        <v>7547</v>
      </c>
      <c r="AB81" s="86"/>
      <c r="AC81" s="86">
        <f>SUM(AC78:AC80)</f>
        <v>1169</v>
      </c>
      <c r="AD81" s="86">
        <f>SUM(AD78:AD80)</f>
        <v>5478</v>
      </c>
      <c r="AE81" s="86">
        <f>SUM(AE78:AE80)</f>
        <v>6728</v>
      </c>
      <c r="AF81" s="86">
        <f>SUM(AF78:AF80)</f>
        <v>3259</v>
      </c>
      <c r="AG81" s="86"/>
      <c r="AH81" s="86">
        <f>SUM(AH78:AH80)</f>
        <v>4590</v>
      </c>
      <c r="AI81" s="86">
        <f>SUM(AI78:AI80)</f>
        <v>4877</v>
      </c>
      <c r="AJ81" s="86">
        <f>SUM(AJ78:AJ80)</f>
        <v>8345</v>
      </c>
      <c r="AK81" s="86">
        <f>SUM(AK78:AK80)</f>
        <v>10594</v>
      </c>
      <c r="AL81" s="86"/>
      <c r="AM81" s="86">
        <f>SUM(AM78:AM80)</f>
        <v>7345</v>
      </c>
      <c r="AN81" s="86">
        <f>SUM(AN78:AN80)</f>
        <v>4535</v>
      </c>
      <c r="AO81" s="86">
        <f>SUM(AO78:AO80)</f>
        <v>4576</v>
      </c>
      <c r="AP81" s="193">
        <f>SUM(AP78:AP80)</f>
        <v>11822</v>
      </c>
      <c r="AQ81" s="86"/>
      <c r="AR81" s="86">
        <f>SUM(AR78:AR80)</f>
        <v>774</v>
      </c>
      <c r="AS81" s="86">
        <f>SUM(AS78:AS80)</f>
        <v>4340</v>
      </c>
      <c r="AT81" s="86">
        <f>SUM(AT78:AT80)</f>
        <v>3835</v>
      </c>
      <c r="AU81" s="86">
        <f>SUM(AU78:AU80)</f>
        <v>17241</v>
      </c>
      <c r="AV81" s="86"/>
      <c r="AW81" s="86">
        <f>SUM(AW78:AW80)</f>
        <v>4631</v>
      </c>
      <c r="AX81" s="86">
        <f>SUM(AX78:AX80)</f>
        <v>15800</v>
      </c>
      <c r="AY81" s="193">
        <f>SUM(AY78:AY80)</f>
        <v>20810</v>
      </c>
      <c r="AZ81" s="337"/>
      <c r="BA81" s="86"/>
      <c r="BB81" s="337"/>
      <c r="BC81" s="337"/>
      <c r="BD81" s="86">
        <f>SUM(BD78:BD80)</f>
        <v>20401</v>
      </c>
      <c r="BE81" s="86">
        <f>SUM(BE78:BE80)</f>
        <v>17186</v>
      </c>
      <c r="BF81" s="86"/>
      <c r="BG81" s="86">
        <f>SUM(BG78:BG80)</f>
        <v>23115</v>
      </c>
      <c r="BH81" s="86">
        <f>SUM(BH78:BH80)</f>
        <v>8357</v>
      </c>
      <c r="BI81" s="86">
        <f>SUM(BI78:BI80)</f>
        <v>10536</v>
      </c>
      <c r="BJ81" s="86">
        <f>SUM(BJ78:BJ80)</f>
        <v>20369</v>
      </c>
      <c r="BK81" s="86"/>
      <c r="BL81" s="86">
        <f>SUM(BL78:BL80)</f>
        <v>-715</v>
      </c>
      <c r="BM81" s="86">
        <f>SUM(BM78:BM80)</f>
        <v>1583</v>
      </c>
      <c r="BN81" s="193">
        <f>SUM(BN78:BN80)</f>
        <v>8850</v>
      </c>
      <c r="BO81" s="193">
        <f>SUM(BO78:BO80)</f>
        <v>14373</v>
      </c>
      <c r="BP81" s="86"/>
      <c r="BQ81" s="86">
        <f>SUM(BQ78:BQ80)</f>
        <v>11657</v>
      </c>
      <c r="BR81" s="86">
        <f>SUM(BR78:BR80)</f>
        <v>11904</v>
      </c>
      <c r="BS81" s="86">
        <f t="shared" ref="BS81:BT81" si="17">SUM(BS78:BS80)</f>
        <v>17577</v>
      </c>
      <c r="BT81" s="86">
        <f t="shared" si="17"/>
        <v>15630</v>
      </c>
    </row>
    <row r="82" spans="2:72" x14ac:dyDescent="0.2">
      <c r="B82" s="37" t="s">
        <v>250</v>
      </c>
      <c r="C82" s="30" t="s">
        <v>251</v>
      </c>
      <c r="D82" s="31">
        <f>Cumulative!D82</f>
        <v>-2721</v>
      </c>
      <c r="E82" s="31">
        <f>Cumulative!E82-Cumulative!D82</f>
        <v>-3960</v>
      </c>
      <c r="F82" s="31">
        <f>Cumulative!F82-Cumulative!E82</f>
        <v>-6066</v>
      </c>
      <c r="G82" s="31">
        <f>Cumulative!G82-Cumulative!F82</f>
        <v>-3375</v>
      </c>
      <c r="H82" s="31"/>
      <c r="I82" s="31">
        <f>Cumulative!I82</f>
        <v>-2847</v>
      </c>
      <c r="J82" s="31">
        <f>Cumulative!J82-Cumulative!I82</f>
        <v>-3793</v>
      </c>
      <c r="K82" s="31">
        <f>Cumulative!K82-Cumulative!J82</f>
        <v>-3870</v>
      </c>
      <c r="L82" s="31">
        <f>Cumulative!L82-Cumulative!K82</f>
        <v>-3933</v>
      </c>
      <c r="M82" s="31"/>
      <c r="N82" s="31">
        <f>Cumulative!N82</f>
        <v>-2230</v>
      </c>
      <c r="O82" s="31">
        <f>Cumulative!O82-Cumulative!N82</f>
        <v>-1757</v>
      </c>
      <c r="P82" s="31">
        <f>Cumulative!P82-Cumulative!O82</f>
        <v>-3569</v>
      </c>
      <c r="Q82" s="31">
        <f>Cumulative!Q82-Cumulative!P82</f>
        <v>-3922</v>
      </c>
      <c r="R82" s="31"/>
      <c r="S82" s="31">
        <f>Cumulative!S82</f>
        <v>-3672</v>
      </c>
      <c r="T82" s="31">
        <f>Cumulative!T82-Cumulative!S82</f>
        <v>-2488</v>
      </c>
      <c r="U82" s="31">
        <f>Cumulative!U82-Cumulative!T82</f>
        <v>-4011</v>
      </c>
      <c r="V82" s="31">
        <f>Cumulative!V82-Cumulative!U82</f>
        <v>-4936</v>
      </c>
      <c r="W82" s="31"/>
      <c r="X82" s="31">
        <f>Cumulative!X82</f>
        <v>-4040</v>
      </c>
      <c r="Y82" s="31">
        <f>Cumulative!Y82-Cumulative!X82</f>
        <v>-2663</v>
      </c>
      <c r="Z82" s="31">
        <f>Cumulative!Z82-Cumulative!Y82</f>
        <v>-3197</v>
      </c>
      <c r="AA82" s="31">
        <f>Cumulative!AA82-Cumulative!Z82</f>
        <v>-2228</v>
      </c>
      <c r="AB82" s="31"/>
      <c r="AC82" s="31">
        <f>Cumulative!AC82</f>
        <v>-2462</v>
      </c>
      <c r="AD82" s="31">
        <f>Cumulative!AD82-Cumulative!AC82</f>
        <v>-3240</v>
      </c>
      <c r="AE82" s="31">
        <f>Cumulative!AE82-Cumulative!AD82</f>
        <v>-2479</v>
      </c>
      <c r="AF82" s="31">
        <f>Cumulative!AF82-Cumulative!AE82</f>
        <v>-3118</v>
      </c>
      <c r="AG82" s="31"/>
      <c r="AH82" s="31">
        <f>Cumulative!AH82</f>
        <v>-2613</v>
      </c>
      <c r="AI82" s="31">
        <f>Cumulative!AI82-Cumulative!AH82</f>
        <v>-3588</v>
      </c>
      <c r="AJ82" s="31">
        <f>Cumulative!AJ82-Cumulative!AI82</f>
        <v>-3003</v>
      </c>
      <c r="AK82" s="31">
        <f>Cumulative!AK82-Cumulative!AJ82</f>
        <v>-5338</v>
      </c>
      <c r="AL82" s="31"/>
      <c r="AM82" s="31">
        <f>Cumulative!AM82</f>
        <v>-4340</v>
      </c>
      <c r="AN82" s="31">
        <f>Cumulative!AN82-Cumulative!AM82</f>
        <v>-3974</v>
      </c>
      <c r="AO82" s="31">
        <f>Cumulative!AO82-Cumulative!AN82</f>
        <v>-4382</v>
      </c>
      <c r="AP82" s="151">
        <f>Cumulative!AP82-Cumulative!AO82</f>
        <v>-6334</v>
      </c>
      <c r="AQ82" s="31"/>
      <c r="AR82" s="31">
        <f>Cumulative!AR82</f>
        <v>-3708</v>
      </c>
      <c r="AS82" s="31">
        <f>Cumulative!AS82-Cumulative!AR82</f>
        <v>-3702</v>
      </c>
      <c r="AT82" s="31">
        <f>Cumulative!AT82-Cumulative!AS82</f>
        <v>-4257</v>
      </c>
      <c r="AU82" s="31">
        <f>Cumulative!AU82-Cumulative!AT82</f>
        <v>-6279</v>
      </c>
      <c r="AV82" s="31"/>
      <c r="AW82" s="31">
        <f>Cumulative!AW82</f>
        <v>-3266</v>
      </c>
      <c r="AX82" s="31">
        <f>Cumulative!AX82-Cumulative!AW82</f>
        <v>-4321</v>
      </c>
      <c r="AY82" s="151">
        <f>Cumulative!AY82-Cumulative!AX82</f>
        <v>-6520</v>
      </c>
      <c r="AZ82" s="317"/>
      <c r="BA82" s="31"/>
      <c r="BB82" s="317"/>
      <c r="BC82" s="317"/>
      <c r="BD82" s="31">
        <f>Cumulative!BD82-Cumulative!BC82</f>
        <v>-6282</v>
      </c>
      <c r="BE82" s="31">
        <f>Cumulative!BE82-Cumulative!BD82</f>
        <v>-8935</v>
      </c>
      <c r="BF82" s="31"/>
      <c r="BG82" s="31">
        <f>Cumulative!BG82</f>
        <v>-8068</v>
      </c>
      <c r="BH82" s="31">
        <f>Cumulative!BH82-Cumulative!BG82</f>
        <v>-9485</v>
      </c>
      <c r="BI82" s="31">
        <f>Cumulative!BI82-Cumulative!BH82</f>
        <v>-11057</v>
      </c>
      <c r="BJ82" s="31">
        <f>Cumulative!BJ82-Cumulative!BI82</f>
        <v>-16665</v>
      </c>
      <c r="BK82" s="31"/>
      <c r="BL82" s="31">
        <f>Cumulative!BL82</f>
        <v>-10737</v>
      </c>
      <c r="BM82" s="31">
        <f>Cumulative!BM82-Cumulative!BL82</f>
        <v>-11274</v>
      </c>
      <c r="BN82" s="151">
        <f>Cumulative!BN82-Cumulative!BM82</f>
        <v>-11362</v>
      </c>
      <c r="BO82" s="151">
        <f>Cumulative!BO82-Cumulative!BN82</f>
        <v>-13167</v>
      </c>
      <c r="BP82" s="31"/>
      <c r="BQ82" s="31">
        <f>Cumulative!BQ82</f>
        <v>-11770</v>
      </c>
      <c r="BR82" s="31">
        <f>Cumulative!BR82-Cumulative!BQ82</f>
        <v>-11650</v>
      </c>
      <c r="BS82" s="31">
        <f>Cumulative!BS82-Cumulative!BR82</f>
        <v>-14535</v>
      </c>
      <c r="BT82" s="31">
        <f>Cumulative!BT82-Cumulative!BS82</f>
        <v>-16585</v>
      </c>
    </row>
    <row r="83" spans="2:72" x14ac:dyDescent="0.2">
      <c r="B83" s="215" t="s">
        <v>220</v>
      </c>
      <c r="C83" s="216" t="s">
        <v>208</v>
      </c>
      <c r="D83" s="29">
        <f>Cumulative!D83</f>
        <v>-770</v>
      </c>
      <c r="E83" s="29">
        <f>Cumulative!E83-Cumulative!D83</f>
        <v>-774</v>
      </c>
      <c r="F83" s="29">
        <f>Cumulative!F83-Cumulative!E83</f>
        <v>-1218</v>
      </c>
      <c r="G83" s="29">
        <f>Cumulative!G83-Cumulative!F83</f>
        <v>-929</v>
      </c>
      <c r="H83" s="29"/>
      <c r="I83" s="29">
        <f>Cumulative!I83</f>
        <v>-875</v>
      </c>
      <c r="J83" s="29">
        <f>Cumulative!J83-Cumulative!I83</f>
        <v>-1609</v>
      </c>
      <c r="K83" s="29">
        <f>Cumulative!K83-Cumulative!J83</f>
        <v>-2167</v>
      </c>
      <c r="L83" s="29">
        <f>Cumulative!L83-Cumulative!K83</f>
        <v>-2544</v>
      </c>
      <c r="M83" s="29"/>
      <c r="N83" s="29">
        <f>Cumulative!N83</f>
        <v>-1510</v>
      </c>
      <c r="O83" s="29">
        <f>Cumulative!O83-Cumulative!N83</f>
        <v>-1267</v>
      </c>
      <c r="P83" s="29">
        <f>Cumulative!P83-Cumulative!O83</f>
        <v>-2212</v>
      </c>
      <c r="Q83" s="29">
        <f>Cumulative!Q83-Cumulative!P83</f>
        <v>-2168</v>
      </c>
      <c r="R83" s="29"/>
      <c r="S83" s="29">
        <f>Cumulative!S83</f>
        <v>-2942</v>
      </c>
      <c r="T83" s="29">
        <f>Cumulative!T83-Cumulative!S83</f>
        <v>-1603</v>
      </c>
      <c r="U83" s="29">
        <f>Cumulative!U83-Cumulative!T83</f>
        <v>-1721</v>
      </c>
      <c r="V83" s="29">
        <f>Cumulative!V83-Cumulative!U83</f>
        <v>-3924</v>
      </c>
      <c r="W83" s="29"/>
      <c r="X83" s="29">
        <f>Cumulative!X83</f>
        <v>-3071</v>
      </c>
      <c r="Y83" s="29">
        <f>Cumulative!Y83-Cumulative!X83</f>
        <v>-1664</v>
      </c>
      <c r="Z83" s="29">
        <f>Cumulative!Z83-Cumulative!Y83</f>
        <v>-1833</v>
      </c>
      <c r="AA83" s="29">
        <f>Cumulative!AA83-Cumulative!Z83</f>
        <v>-528</v>
      </c>
      <c r="AB83" s="29"/>
      <c r="AC83" s="29">
        <f>Cumulative!AC83</f>
        <v>-839</v>
      </c>
      <c r="AD83" s="29">
        <f>Cumulative!AD83-Cumulative!AC83</f>
        <v>-1201</v>
      </c>
      <c r="AE83" s="29">
        <f>Cumulative!AE83-Cumulative!AD83</f>
        <v>-586</v>
      </c>
      <c r="AF83" s="29">
        <f>Cumulative!AF83-Cumulative!AE83</f>
        <v>-1932</v>
      </c>
      <c r="AG83" s="29"/>
      <c r="AH83" s="29">
        <f>Cumulative!AH83</f>
        <v>-1588</v>
      </c>
      <c r="AI83" s="29">
        <f>Cumulative!AI83-Cumulative!AH83</f>
        <v>-2379</v>
      </c>
      <c r="AJ83" s="29">
        <f>Cumulative!AJ83-Cumulative!AI83</f>
        <v>-1448</v>
      </c>
      <c r="AK83" s="29">
        <f>Cumulative!AK83-Cumulative!AJ83</f>
        <v>-1953</v>
      </c>
      <c r="AL83" s="29"/>
      <c r="AM83" s="29">
        <f>Cumulative!AM83</f>
        <v>-1852</v>
      </c>
      <c r="AN83" s="29">
        <f>Cumulative!AN83-Cumulative!AM83</f>
        <v>-1050</v>
      </c>
      <c r="AO83" s="29">
        <f>Cumulative!AO83-Cumulative!AN83</f>
        <v>-1571</v>
      </c>
      <c r="AP83" s="185">
        <f>Cumulative!AP83-Cumulative!AO83</f>
        <v>-2483</v>
      </c>
      <c r="AQ83" s="29"/>
      <c r="AR83" s="29">
        <f>Cumulative!AR83</f>
        <v>-1890</v>
      </c>
      <c r="AS83" s="29">
        <f>Cumulative!AS83-Cumulative!AR83</f>
        <v>-2030</v>
      </c>
      <c r="AT83" s="29">
        <f>Cumulative!AT83-Cumulative!AS83</f>
        <v>-2545</v>
      </c>
      <c r="AU83" s="29">
        <f>Cumulative!AU83-Cumulative!AT83</f>
        <v>-3093</v>
      </c>
      <c r="AV83" s="29"/>
      <c r="AW83" s="29">
        <f>Cumulative!AW83</f>
        <v>-1788</v>
      </c>
      <c r="AX83" s="29">
        <f>Cumulative!AX83-Cumulative!AW83</f>
        <v>-2317</v>
      </c>
      <c r="AY83" s="185">
        <f>Cumulative!AY83-Cumulative!AX83</f>
        <v>-3878</v>
      </c>
      <c r="AZ83" s="335"/>
      <c r="BA83" s="29"/>
      <c r="BB83" s="335"/>
      <c r="BC83" s="335"/>
      <c r="BD83" s="29">
        <f>Cumulative!BD83-Cumulative!BC83</f>
        <v>-2696</v>
      </c>
      <c r="BE83" s="29">
        <f>Cumulative!BE83-Cumulative!BD83</f>
        <v>-3837</v>
      </c>
      <c r="BF83" s="29"/>
      <c r="BG83" s="29">
        <f>Cumulative!BG83</f>
        <v>-3383</v>
      </c>
      <c r="BH83" s="29">
        <f>Cumulative!BH83-Cumulative!BG83</f>
        <v>-3801</v>
      </c>
      <c r="BI83" s="29">
        <f>Cumulative!BI83-Cumulative!BH83</f>
        <v>-2840</v>
      </c>
      <c r="BJ83" s="29">
        <f>Cumulative!BJ83-Cumulative!BI83</f>
        <v>-7229</v>
      </c>
      <c r="BK83" s="29"/>
      <c r="BL83" s="29">
        <f>Cumulative!BL83</f>
        <v>-3384</v>
      </c>
      <c r="BM83" s="29">
        <f>Cumulative!BM83-Cumulative!BL83</f>
        <v>-4082</v>
      </c>
      <c r="BN83" s="185">
        <f>Cumulative!BN83-Cumulative!BM83</f>
        <v>-3885</v>
      </c>
      <c r="BO83" s="185">
        <f>Cumulative!BO83-Cumulative!BN83</f>
        <v>-6049</v>
      </c>
      <c r="BP83" s="29"/>
      <c r="BQ83" s="29">
        <f>Cumulative!BQ83</f>
        <v>-4237</v>
      </c>
      <c r="BR83" s="29">
        <f>Cumulative!BR83-Cumulative!BQ83</f>
        <v>-3620</v>
      </c>
      <c r="BS83" s="29">
        <f>Cumulative!BS83-Cumulative!BR83</f>
        <v>-4622</v>
      </c>
      <c r="BT83" s="29">
        <f>Cumulative!BT83-Cumulative!BS83</f>
        <v>-5949</v>
      </c>
    </row>
    <row r="84" spans="2:72" x14ac:dyDescent="0.2">
      <c r="B84" s="215" t="s">
        <v>221</v>
      </c>
      <c r="C84" s="216" t="s">
        <v>209</v>
      </c>
      <c r="D84" s="29">
        <f>Cumulative!D84</f>
        <v>-138</v>
      </c>
      <c r="E84" s="29">
        <f>Cumulative!E84-Cumulative!D84</f>
        <v>-153</v>
      </c>
      <c r="F84" s="29">
        <f>Cumulative!F84-Cumulative!E84</f>
        <v>-269</v>
      </c>
      <c r="G84" s="29">
        <f>Cumulative!G84-Cumulative!F84</f>
        <v>-83</v>
      </c>
      <c r="H84" s="29"/>
      <c r="I84" s="29">
        <f>Cumulative!I84</f>
        <v>-99</v>
      </c>
      <c r="J84" s="29">
        <f>Cumulative!J84-Cumulative!I84</f>
        <v>-168</v>
      </c>
      <c r="K84" s="29">
        <f>Cumulative!K84-Cumulative!J84</f>
        <v>-96</v>
      </c>
      <c r="L84" s="29">
        <f>Cumulative!L84-Cumulative!K84</f>
        <v>-149</v>
      </c>
      <c r="M84" s="29"/>
      <c r="N84" s="29">
        <f>Cumulative!N84</f>
        <v>-147</v>
      </c>
      <c r="O84" s="29">
        <f>Cumulative!O84-Cumulative!N84</f>
        <v>-92</v>
      </c>
      <c r="P84" s="29">
        <f>Cumulative!P84-Cumulative!O84</f>
        <v>-238</v>
      </c>
      <c r="Q84" s="29">
        <f>Cumulative!Q84-Cumulative!P84</f>
        <v>-441</v>
      </c>
      <c r="R84" s="29"/>
      <c r="S84" s="29">
        <f>Cumulative!S84</f>
        <v>-97</v>
      </c>
      <c r="T84" s="29">
        <f>Cumulative!T84-Cumulative!S84</f>
        <v>-74</v>
      </c>
      <c r="U84" s="29">
        <f>Cumulative!U84-Cumulative!T84</f>
        <v>-213</v>
      </c>
      <c r="V84" s="29">
        <f>Cumulative!V84-Cumulative!U84</f>
        <v>-58</v>
      </c>
      <c r="W84" s="29"/>
      <c r="X84" s="29">
        <f>Cumulative!X84</f>
        <v>-185</v>
      </c>
      <c r="Y84" s="29">
        <f>Cumulative!Y84-Cumulative!X84</f>
        <v>-165</v>
      </c>
      <c r="Z84" s="29">
        <f>Cumulative!Z84-Cumulative!Y84</f>
        <v>-354</v>
      </c>
      <c r="AA84" s="29">
        <f>Cumulative!AA84-Cumulative!Z84</f>
        <v>-179</v>
      </c>
      <c r="AB84" s="29"/>
      <c r="AC84" s="29">
        <f>Cumulative!AC84</f>
        <v>-140</v>
      </c>
      <c r="AD84" s="29">
        <f>Cumulative!AD84-Cumulative!AC84</f>
        <v>-198</v>
      </c>
      <c r="AE84" s="29">
        <f>Cumulative!AE84-Cumulative!AD84</f>
        <v>-145</v>
      </c>
      <c r="AF84" s="29">
        <f>Cumulative!AF84-Cumulative!AE84</f>
        <v>-414</v>
      </c>
      <c r="AG84" s="29"/>
      <c r="AH84" s="29">
        <f>Cumulative!AH84</f>
        <v>-403</v>
      </c>
      <c r="AI84" s="29">
        <f>Cumulative!AI84-Cumulative!AH84</f>
        <v>-551</v>
      </c>
      <c r="AJ84" s="29">
        <f>Cumulative!AJ84-Cumulative!AI84</f>
        <v>-661</v>
      </c>
      <c r="AK84" s="29">
        <f>Cumulative!AK84-Cumulative!AJ84</f>
        <v>-998</v>
      </c>
      <c r="AL84" s="29"/>
      <c r="AM84" s="29">
        <f>Cumulative!AM84</f>
        <v>-456</v>
      </c>
      <c r="AN84" s="29">
        <f>Cumulative!AN84-Cumulative!AM84</f>
        <v>-1130</v>
      </c>
      <c r="AO84" s="29">
        <f>Cumulative!AO84-Cumulative!AN84</f>
        <v>-1215</v>
      </c>
      <c r="AP84" s="185">
        <f>Cumulative!AP84-Cumulative!AO84</f>
        <v>-1333</v>
      </c>
      <c r="AQ84" s="29"/>
      <c r="AR84" s="29">
        <f>Cumulative!AR84</f>
        <v>-142</v>
      </c>
      <c r="AS84" s="29">
        <f>Cumulative!AS84-Cumulative!AR84</f>
        <v>-386</v>
      </c>
      <c r="AT84" s="29">
        <f>Cumulative!AT84-Cumulative!AS84</f>
        <v>-237</v>
      </c>
      <c r="AU84" s="29">
        <f>Cumulative!AU84-Cumulative!AT84</f>
        <v>-483</v>
      </c>
      <c r="AV84" s="29"/>
      <c r="AW84" s="29">
        <f>Cumulative!AW84</f>
        <v>-290</v>
      </c>
      <c r="AX84" s="29">
        <f>Cumulative!AX84-Cumulative!AW84</f>
        <v>-570</v>
      </c>
      <c r="AY84" s="185">
        <f>Cumulative!AY84-Cumulative!AX84</f>
        <v>-656</v>
      </c>
      <c r="AZ84" s="335"/>
      <c r="BA84" s="29"/>
      <c r="BB84" s="335"/>
      <c r="BC84" s="335"/>
      <c r="BD84" s="29">
        <f>Cumulative!BD84-Cumulative!BC84</f>
        <v>-342</v>
      </c>
      <c r="BE84" s="29">
        <f>Cumulative!BE84-Cumulative!BD84</f>
        <v>-1339</v>
      </c>
      <c r="BF84" s="29"/>
      <c r="BG84" s="29">
        <f>Cumulative!BG84</f>
        <v>-395</v>
      </c>
      <c r="BH84" s="29">
        <f>Cumulative!BH84-Cumulative!BG84</f>
        <v>-343</v>
      </c>
      <c r="BI84" s="29">
        <f>Cumulative!BI84-Cumulative!BH84</f>
        <v>-409</v>
      </c>
      <c r="BJ84" s="29">
        <f>Cumulative!BJ84-Cumulative!BI84</f>
        <v>-753</v>
      </c>
      <c r="BK84" s="29"/>
      <c r="BL84" s="29">
        <f>Cumulative!BL84</f>
        <v>-384</v>
      </c>
      <c r="BM84" s="29">
        <f>Cumulative!BM84-Cumulative!BL84</f>
        <v>-588</v>
      </c>
      <c r="BN84" s="185">
        <f>Cumulative!BN84-Cumulative!BM84</f>
        <v>-1093</v>
      </c>
      <c r="BO84" s="185">
        <f>Cumulative!BO84-Cumulative!BN84</f>
        <v>-909</v>
      </c>
      <c r="BP84" s="29"/>
      <c r="BQ84" s="29">
        <f>Cumulative!BQ84</f>
        <v>-700</v>
      </c>
      <c r="BR84" s="29">
        <f>Cumulative!BR84-Cumulative!BQ84</f>
        <v>-1039</v>
      </c>
      <c r="BS84" s="29">
        <f>Cumulative!BS84-Cumulative!BR84</f>
        <v>-1587</v>
      </c>
      <c r="BT84" s="29">
        <f>Cumulative!BT84-Cumulative!BS84</f>
        <v>-1337</v>
      </c>
    </row>
    <row r="85" spans="2:72" x14ac:dyDescent="0.2">
      <c r="B85" s="215" t="s">
        <v>254</v>
      </c>
      <c r="C85" s="216" t="s">
        <v>257</v>
      </c>
      <c r="D85" s="29">
        <f>Cumulative!D85</f>
        <v>-1560</v>
      </c>
      <c r="E85" s="29">
        <f>Cumulative!E85-Cumulative!D85</f>
        <v>-2889</v>
      </c>
      <c r="F85" s="29">
        <f>Cumulative!F85-Cumulative!E85</f>
        <v>-2502</v>
      </c>
      <c r="G85" s="29">
        <f>Cumulative!G85-Cumulative!F85</f>
        <v>-940</v>
      </c>
      <c r="H85" s="29"/>
      <c r="I85" s="29">
        <f>Cumulative!I85</f>
        <v>-1386</v>
      </c>
      <c r="J85" s="29">
        <f>Cumulative!J85-Cumulative!I85</f>
        <v>-1290</v>
      </c>
      <c r="K85" s="29">
        <f>Cumulative!K85-Cumulative!J85</f>
        <v>-1031</v>
      </c>
      <c r="L85" s="29">
        <f>Cumulative!L85-Cumulative!K85</f>
        <v>-219</v>
      </c>
      <c r="M85" s="29"/>
      <c r="N85" s="29">
        <f>Cumulative!N85</f>
        <v>-504</v>
      </c>
      <c r="O85" s="29">
        <f>Cumulative!O85-Cumulative!N85</f>
        <v>-310</v>
      </c>
      <c r="P85" s="29">
        <f>Cumulative!P85-Cumulative!O85</f>
        <v>-787</v>
      </c>
      <c r="Q85" s="29">
        <f>Cumulative!Q85-Cumulative!P85</f>
        <v>-597</v>
      </c>
      <c r="R85" s="29"/>
      <c r="S85" s="29">
        <f>Cumulative!S85</f>
        <v>-300</v>
      </c>
      <c r="T85" s="29">
        <f>Cumulative!T85-Cumulative!S85</f>
        <v>-211</v>
      </c>
      <c r="U85" s="29">
        <f>Cumulative!U85-Cumulative!T85</f>
        <v>-1277</v>
      </c>
      <c r="V85" s="29">
        <f>Cumulative!V85-Cumulative!U85</f>
        <v>-319</v>
      </c>
      <c r="W85" s="29"/>
      <c r="X85" s="29">
        <f>Cumulative!X85</f>
        <v>-416</v>
      </c>
      <c r="Y85" s="29">
        <f>Cumulative!Y85-Cumulative!X85</f>
        <v>-509</v>
      </c>
      <c r="Z85" s="29">
        <f>Cumulative!Z85-Cumulative!Y85</f>
        <v>-888</v>
      </c>
      <c r="AA85" s="29">
        <f>Cumulative!AA85-Cumulative!Z85</f>
        <v>-908</v>
      </c>
      <c r="AB85" s="29"/>
      <c r="AC85" s="29">
        <f>Cumulative!AC85</f>
        <v>-1375</v>
      </c>
      <c r="AD85" s="29">
        <f>Cumulative!AD85-Cumulative!AC85</f>
        <v>-1309</v>
      </c>
      <c r="AE85" s="29">
        <f>Cumulative!AE85-Cumulative!AD85</f>
        <v>-1111</v>
      </c>
      <c r="AF85" s="29">
        <f>Cumulative!AF85-Cumulative!AE85</f>
        <v>-438</v>
      </c>
      <c r="AG85" s="29"/>
      <c r="AH85" s="29">
        <f>Cumulative!AH85</f>
        <v>-438</v>
      </c>
      <c r="AI85" s="29">
        <f>Cumulative!AI85-Cumulative!AH85</f>
        <v>-54</v>
      </c>
      <c r="AJ85" s="29">
        <f>Cumulative!AJ85-Cumulative!AI85</f>
        <v>-711</v>
      </c>
      <c r="AK85" s="29">
        <f>Cumulative!AK85-Cumulative!AJ85</f>
        <v>-891</v>
      </c>
      <c r="AL85" s="29"/>
      <c r="AM85" s="29">
        <f>Cumulative!AM85</f>
        <v>-602</v>
      </c>
      <c r="AN85" s="29">
        <f>Cumulative!AN85-Cumulative!AM85</f>
        <v>-996</v>
      </c>
      <c r="AO85" s="29">
        <f>Cumulative!AO85-Cumulative!AN85</f>
        <v>-516</v>
      </c>
      <c r="AP85" s="185">
        <f>Cumulative!AP85-Cumulative!AO85</f>
        <v>-1208</v>
      </c>
      <c r="AQ85" s="29"/>
      <c r="AR85" s="29">
        <f>Cumulative!AR85</f>
        <v>-528</v>
      </c>
      <c r="AS85" s="29">
        <f>Cumulative!AS85-Cumulative!AR85</f>
        <v>-570</v>
      </c>
      <c r="AT85" s="29">
        <f>Cumulative!AT85-Cumulative!AS85</f>
        <v>-631</v>
      </c>
      <c r="AU85" s="29">
        <f>Cumulative!AU85-Cumulative!AT85</f>
        <v>-1524</v>
      </c>
      <c r="AV85" s="29"/>
      <c r="AW85" s="29">
        <f>Cumulative!AW85</f>
        <v>-774</v>
      </c>
      <c r="AX85" s="29">
        <f>Cumulative!AX85-Cumulative!AW85</f>
        <v>-844</v>
      </c>
      <c r="AY85" s="185">
        <f>Cumulative!AY85-Cumulative!AX85</f>
        <v>-866</v>
      </c>
      <c r="AZ85" s="335"/>
      <c r="BA85" s="29"/>
      <c r="BB85" s="335"/>
      <c r="BC85" s="335"/>
      <c r="BD85" s="29">
        <f>Cumulative!BD85-Cumulative!BC85</f>
        <v>-598</v>
      </c>
      <c r="BE85" s="29">
        <f>Cumulative!BE85-Cumulative!BD85</f>
        <v>-574</v>
      </c>
      <c r="BF85" s="29"/>
      <c r="BG85" s="29">
        <f>Cumulative!BG85</f>
        <v>-797</v>
      </c>
      <c r="BH85" s="29">
        <f>Cumulative!BH85-Cumulative!BG85</f>
        <v>-766</v>
      </c>
      <c r="BI85" s="29">
        <f>Cumulative!BI85-Cumulative!BH85</f>
        <v>-809</v>
      </c>
      <c r="BJ85" s="29">
        <f>Cumulative!BJ85-Cumulative!BI85</f>
        <v>-1256</v>
      </c>
      <c r="BK85" s="29"/>
      <c r="BL85" s="29">
        <f>Cumulative!BL85</f>
        <v>-753</v>
      </c>
      <c r="BM85" s="29">
        <f>Cumulative!BM85-Cumulative!BL85</f>
        <v>-805</v>
      </c>
      <c r="BN85" s="185">
        <f>Cumulative!BN85-Cumulative!BM85</f>
        <v>-866</v>
      </c>
      <c r="BO85" s="185">
        <f>Cumulative!BO85-Cumulative!BN85</f>
        <v>-740</v>
      </c>
      <c r="BP85" s="29"/>
      <c r="BQ85" s="29">
        <f>Cumulative!BQ85</f>
        <v>-589</v>
      </c>
      <c r="BR85" s="29">
        <f>Cumulative!BR85-Cumulative!BQ85</f>
        <v>-909</v>
      </c>
      <c r="BS85" s="29">
        <f>Cumulative!BS85-Cumulative!BR85</f>
        <v>-785</v>
      </c>
      <c r="BT85" s="29">
        <f>Cumulative!BT85-Cumulative!BS85</f>
        <v>-1228</v>
      </c>
    </row>
    <row r="86" spans="2:72" x14ac:dyDescent="0.2">
      <c r="B86" s="215" t="s">
        <v>255</v>
      </c>
      <c r="C86" s="216" t="s">
        <v>256</v>
      </c>
      <c r="D86" s="29">
        <f>Cumulative!D86</f>
        <v>0</v>
      </c>
      <c r="E86" s="29">
        <f>Cumulative!E86-Cumulative!D86</f>
        <v>0</v>
      </c>
      <c r="F86" s="29">
        <f>Cumulative!F86-Cumulative!E86</f>
        <v>-617</v>
      </c>
      <c r="G86" s="29">
        <f>Cumulative!G86-Cumulative!F86</f>
        <v>-493</v>
      </c>
      <c r="H86" s="29"/>
      <c r="I86" s="29">
        <f>Cumulative!I86</f>
        <v>-351</v>
      </c>
      <c r="J86" s="29">
        <f>Cumulative!J86-Cumulative!I86</f>
        <v>-575</v>
      </c>
      <c r="K86" s="29">
        <f>Cumulative!K86-Cumulative!J86</f>
        <v>-452</v>
      </c>
      <c r="L86" s="29">
        <f>Cumulative!L86-Cumulative!K86</f>
        <v>-834</v>
      </c>
      <c r="M86" s="29"/>
      <c r="N86" s="29">
        <f>Cumulative!N86</f>
        <v>-40</v>
      </c>
      <c r="O86" s="29">
        <f>Cumulative!O86-Cumulative!N86</f>
        <v>-49</v>
      </c>
      <c r="P86" s="29">
        <f>Cumulative!P86-Cumulative!O86</f>
        <v>-144</v>
      </c>
      <c r="Q86" s="29">
        <f>Cumulative!Q86-Cumulative!P86</f>
        <v>-221</v>
      </c>
      <c r="R86" s="29"/>
      <c r="S86" s="29">
        <f>Cumulative!S86</f>
        <v>-212</v>
      </c>
      <c r="T86" s="29">
        <f>Cumulative!T86-Cumulative!S86</f>
        <v>-465</v>
      </c>
      <c r="U86" s="29">
        <f>Cumulative!U86-Cumulative!T86</f>
        <v>-232</v>
      </c>
      <c r="V86" s="29">
        <f>Cumulative!V86-Cumulative!U86</f>
        <v>-272</v>
      </c>
      <c r="W86" s="29"/>
      <c r="X86" s="29">
        <f>Cumulative!X86</f>
        <v>-88</v>
      </c>
      <c r="Y86" s="29">
        <f>Cumulative!Y86-Cumulative!X86</f>
        <v>-209</v>
      </c>
      <c r="Z86" s="29">
        <f>Cumulative!Z86-Cumulative!Y86</f>
        <v>-127</v>
      </c>
      <c r="AA86" s="29">
        <f>Cumulative!AA86-Cumulative!Z86</f>
        <v>-169</v>
      </c>
      <c r="AB86" s="29"/>
      <c r="AC86" s="29">
        <f>Cumulative!AC86</f>
        <v>-76</v>
      </c>
      <c r="AD86" s="29">
        <f>Cumulative!AD86-Cumulative!AC86</f>
        <v>-174</v>
      </c>
      <c r="AE86" s="29">
        <f>Cumulative!AE86-Cumulative!AD86</f>
        <v>-551</v>
      </c>
      <c r="AF86" s="29">
        <f>Cumulative!AF86-Cumulative!AE86</f>
        <v>-324</v>
      </c>
      <c r="AG86" s="29"/>
      <c r="AH86" s="29">
        <f>Cumulative!AH86</f>
        <v>-180</v>
      </c>
      <c r="AI86" s="29">
        <f>Cumulative!AI86-Cumulative!AH86</f>
        <v>-439</v>
      </c>
      <c r="AJ86" s="29">
        <f>Cumulative!AJ86-Cumulative!AI86</f>
        <v>-168</v>
      </c>
      <c r="AK86" s="29">
        <f>Cumulative!AK86-Cumulative!AJ86</f>
        <v>-991</v>
      </c>
      <c r="AL86" s="29"/>
      <c r="AM86" s="29">
        <f>Cumulative!AM86</f>
        <v>-964</v>
      </c>
      <c r="AN86" s="29">
        <f>Cumulative!AN86-Cumulative!AM86</f>
        <v>-629</v>
      </c>
      <c r="AO86" s="29">
        <f>Cumulative!AO86-Cumulative!AN86</f>
        <v>-1061</v>
      </c>
      <c r="AP86" s="185">
        <f>Cumulative!AP86-Cumulative!AO86</f>
        <v>-1139</v>
      </c>
      <c r="AQ86" s="29"/>
      <c r="AR86" s="29">
        <f>Cumulative!AR86</f>
        <v>-1023</v>
      </c>
      <c r="AS86" s="29">
        <f>Cumulative!AS86-Cumulative!AR86</f>
        <v>-589</v>
      </c>
      <c r="AT86" s="29">
        <f>Cumulative!AT86-Cumulative!AS86</f>
        <v>-683</v>
      </c>
      <c r="AU86" s="29">
        <f>Cumulative!AU86-Cumulative!AT86</f>
        <v>-826</v>
      </c>
      <c r="AV86" s="29"/>
      <c r="AW86" s="29">
        <f>Cumulative!AW86</f>
        <v>-326</v>
      </c>
      <c r="AX86" s="29">
        <f>Cumulative!AX86-Cumulative!AW86</f>
        <v>-388</v>
      </c>
      <c r="AY86" s="185">
        <f>Cumulative!AY86-Cumulative!AX86</f>
        <v>-1034</v>
      </c>
      <c r="AZ86" s="335"/>
      <c r="BA86" s="29"/>
      <c r="BB86" s="335"/>
      <c r="BC86" s="335"/>
      <c r="BD86" s="29">
        <f>Cumulative!BD86-Cumulative!BC86</f>
        <v>-2177</v>
      </c>
      <c r="BE86" s="29">
        <f>Cumulative!BE86-Cumulative!BD86</f>
        <v>-2837</v>
      </c>
      <c r="BF86" s="29"/>
      <c r="BG86" s="29">
        <f>Cumulative!BG86</f>
        <v>-3256</v>
      </c>
      <c r="BH86" s="29">
        <f>Cumulative!BH86-Cumulative!BG86</f>
        <v>-4079</v>
      </c>
      <c r="BI86" s="29">
        <f>Cumulative!BI86-Cumulative!BH86</f>
        <v>-6580</v>
      </c>
      <c r="BJ86" s="29">
        <f>Cumulative!BJ86-Cumulative!BI86</f>
        <v>-7037</v>
      </c>
      <c r="BK86" s="29"/>
      <c r="BL86" s="29">
        <f>Cumulative!BL86</f>
        <v>-5629</v>
      </c>
      <c r="BM86" s="29">
        <f>Cumulative!BM86-Cumulative!BL86</f>
        <v>-5225</v>
      </c>
      <c r="BN86" s="185">
        <f>Cumulative!BN86-Cumulative!BM86</f>
        <v>-4925</v>
      </c>
      <c r="BO86" s="185">
        <f>Cumulative!BO86-Cumulative!BN86</f>
        <v>-4890</v>
      </c>
      <c r="BP86" s="29"/>
      <c r="BQ86" s="29">
        <f>Cumulative!BQ86</f>
        <v>-5851</v>
      </c>
      <c r="BR86" s="29">
        <f>Cumulative!BR86-Cumulative!BQ86</f>
        <v>-5711</v>
      </c>
      <c r="BS86" s="29">
        <f>Cumulative!BS86-Cumulative!BR86</f>
        <v>-7392</v>
      </c>
      <c r="BT86" s="29">
        <f>Cumulative!BT86-Cumulative!BS86</f>
        <v>-7893</v>
      </c>
    </row>
    <row r="87" spans="2:72" x14ac:dyDescent="0.2">
      <c r="B87" s="215" t="s">
        <v>258</v>
      </c>
      <c r="C87" s="216" t="s">
        <v>252</v>
      </c>
      <c r="D87" s="29">
        <f>Cumulative!D87</f>
        <v>-39</v>
      </c>
      <c r="E87" s="29">
        <f>Cumulative!E87-Cumulative!D87</f>
        <v>-44</v>
      </c>
      <c r="F87" s="29">
        <f>Cumulative!F87-Cumulative!E87</f>
        <v>-68</v>
      </c>
      <c r="G87" s="29">
        <f>Cumulative!G87-Cumulative!F87</f>
        <v>-132</v>
      </c>
      <c r="H87" s="29"/>
      <c r="I87" s="29">
        <f>Cumulative!I87</f>
        <v>-46</v>
      </c>
      <c r="J87" s="29">
        <f>Cumulative!J87-Cumulative!I87</f>
        <v>-106</v>
      </c>
      <c r="K87" s="29">
        <f>Cumulative!K87-Cumulative!J87</f>
        <v>-113</v>
      </c>
      <c r="L87" s="29">
        <f>Cumulative!L87-Cumulative!K87</f>
        <v>-22</v>
      </c>
      <c r="M87" s="29"/>
      <c r="N87" s="29">
        <f>Cumulative!N87</f>
        <v>-22</v>
      </c>
      <c r="O87" s="29">
        <f>Cumulative!O87-Cumulative!N87</f>
        <v>-20</v>
      </c>
      <c r="P87" s="29">
        <f>Cumulative!P87-Cumulative!O87</f>
        <v>-178</v>
      </c>
      <c r="Q87" s="29">
        <f>Cumulative!Q87-Cumulative!P87</f>
        <v>-460</v>
      </c>
      <c r="R87" s="29"/>
      <c r="S87" s="29">
        <f>Cumulative!S87</f>
        <v>-118</v>
      </c>
      <c r="T87" s="29">
        <f>Cumulative!T87-Cumulative!S87</f>
        <v>-134</v>
      </c>
      <c r="U87" s="29">
        <f>Cumulative!U87-Cumulative!T87</f>
        <v>-552</v>
      </c>
      <c r="V87" s="29">
        <f>Cumulative!V87-Cumulative!U87</f>
        <v>-300</v>
      </c>
      <c r="W87" s="29"/>
      <c r="X87" s="29">
        <f>Cumulative!X87</f>
        <v>-112</v>
      </c>
      <c r="Y87" s="29">
        <f>Cumulative!Y87-Cumulative!X87</f>
        <v>-71</v>
      </c>
      <c r="Z87" s="29">
        <f>Cumulative!Z87-Cumulative!Y87</f>
        <v>-18</v>
      </c>
      <c r="AA87" s="29">
        <f>Cumulative!AA87-Cumulative!Z87</f>
        <v>0</v>
      </c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185"/>
      <c r="AQ87" s="29"/>
      <c r="AR87" s="29"/>
      <c r="AS87" s="29"/>
      <c r="AT87" s="29"/>
      <c r="AU87" s="29"/>
      <c r="AV87" s="29"/>
      <c r="AW87" s="29"/>
      <c r="AX87" s="29"/>
      <c r="AY87" s="185"/>
      <c r="AZ87" s="335"/>
      <c r="BA87" s="29"/>
      <c r="BB87" s="335"/>
      <c r="BC87" s="335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185"/>
      <c r="BO87" s="185"/>
      <c r="BP87" s="29"/>
      <c r="BQ87" s="29"/>
      <c r="BR87" s="29"/>
      <c r="BS87" s="29"/>
      <c r="BT87" s="29"/>
    </row>
    <row r="88" spans="2:72" x14ac:dyDescent="0.2">
      <c r="B88" s="215" t="s">
        <v>228</v>
      </c>
      <c r="C88" s="216" t="s">
        <v>253</v>
      </c>
      <c r="D88" s="29">
        <f>Cumulative!D88</f>
        <v>-214</v>
      </c>
      <c r="E88" s="29">
        <f>Cumulative!E88-Cumulative!D88</f>
        <v>-100</v>
      </c>
      <c r="F88" s="29">
        <f>Cumulative!F88-Cumulative!E88</f>
        <v>-1392</v>
      </c>
      <c r="G88" s="29">
        <f>Cumulative!G88-Cumulative!F88</f>
        <v>-798</v>
      </c>
      <c r="H88" s="29"/>
      <c r="I88" s="29">
        <f>Cumulative!I88</f>
        <v>-90</v>
      </c>
      <c r="J88" s="29">
        <f>Cumulative!J88-Cumulative!I88</f>
        <v>-45</v>
      </c>
      <c r="K88" s="29">
        <f>Cumulative!K88-Cumulative!J88</f>
        <v>-11</v>
      </c>
      <c r="L88" s="29">
        <f>Cumulative!L88-Cumulative!K88</f>
        <v>-165</v>
      </c>
      <c r="M88" s="29"/>
      <c r="N88" s="29">
        <f>Cumulative!N88</f>
        <v>-7</v>
      </c>
      <c r="O88" s="29">
        <f>Cumulative!O88-Cumulative!N88</f>
        <v>-19</v>
      </c>
      <c r="P88" s="29">
        <f>Cumulative!P88-Cumulative!O88</f>
        <v>-10</v>
      </c>
      <c r="Q88" s="29">
        <f>Cumulative!Q88-Cumulative!P88</f>
        <v>-35</v>
      </c>
      <c r="R88" s="29"/>
      <c r="S88" s="29">
        <f>Cumulative!S88</f>
        <v>-3</v>
      </c>
      <c r="T88" s="29">
        <f>Cumulative!T88-Cumulative!S88</f>
        <v>-1</v>
      </c>
      <c r="U88" s="29">
        <f>Cumulative!U88-Cumulative!T88</f>
        <v>-16</v>
      </c>
      <c r="V88" s="29">
        <f>Cumulative!V88-Cumulative!U88</f>
        <v>-63</v>
      </c>
      <c r="W88" s="29"/>
      <c r="X88" s="29">
        <f>Cumulative!X88</f>
        <v>-168</v>
      </c>
      <c r="Y88" s="29">
        <f>Cumulative!Y88-Cumulative!X88</f>
        <v>-45</v>
      </c>
      <c r="Z88" s="29">
        <f>Cumulative!Z88-Cumulative!Y88</f>
        <v>23</v>
      </c>
      <c r="AA88" s="29">
        <f>Cumulative!AA88-Cumulative!Z88</f>
        <v>-444</v>
      </c>
      <c r="AB88" s="29"/>
      <c r="AC88" s="29">
        <f>Cumulative!AC88</f>
        <v>-32</v>
      </c>
      <c r="AD88" s="29">
        <f>Cumulative!AD88-Cumulative!AC88</f>
        <v>-358</v>
      </c>
      <c r="AE88" s="29">
        <f>Cumulative!AE88-Cumulative!AD88</f>
        <v>-86</v>
      </c>
      <c r="AF88" s="29">
        <f>Cumulative!AF88-Cumulative!AE88</f>
        <v>-10</v>
      </c>
      <c r="AG88" s="29"/>
      <c r="AH88" s="29">
        <f>Cumulative!AH88</f>
        <v>-4</v>
      </c>
      <c r="AI88" s="29">
        <f>Cumulative!AI88-Cumulative!AH88</f>
        <v>-165</v>
      </c>
      <c r="AJ88" s="29">
        <f>Cumulative!AJ88-Cumulative!AI88</f>
        <v>-15</v>
      </c>
      <c r="AK88" s="29">
        <f>Cumulative!AK88-Cumulative!AJ88</f>
        <v>-505</v>
      </c>
      <c r="AL88" s="29"/>
      <c r="AM88" s="29">
        <f>Cumulative!AM88</f>
        <v>-466</v>
      </c>
      <c r="AN88" s="29">
        <f>Cumulative!AN88-Cumulative!AM88</f>
        <v>-169</v>
      </c>
      <c r="AO88" s="29">
        <f>Cumulative!AO88-Cumulative!AN88</f>
        <v>-19</v>
      </c>
      <c r="AP88" s="185">
        <f>Cumulative!AP88-Cumulative!AO88</f>
        <v>-171</v>
      </c>
      <c r="AQ88" s="29"/>
      <c r="AR88" s="29">
        <f>Cumulative!AR88</f>
        <v>-125</v>
      </c>
      <c r="AS88" s="29">
        <f>Cumulative!AS88-Cumulative!AR88</f>
        <v>-127</v>
      </c>
      <c r="AT88" s="29">
        <f>Cumulative!AT88-Cumulative!AS88</f>
        <v>-161</v>
      </c>
      <c r="AU88" s="29">
        <f>Cumulative!AU88-Cumulative!AT88</f>
        <v>-353</v>
      </c>
      <c r="AV88" s="29"/>
      <c r="AW88" s="29">
        <f>Cumulative!AW88</f>
        <v>-88</v>
      </c>
      <c r="AX88" s="29">
        <f>Cumulative!AX88-Cumulative!AW88</f>
        <v>-202</v>
      </c>
      <c r="AY88" s="185">
        <f>Cumulative!AY88-Cumulative!AX88</f>
        <v>-86</v>
      </c>
      <c r="AZ88" s="335"/>
      <c r="BA88" s="29"/>
      <c r="BB88" s="335"/>
      <c r="BC88" s="335"/>
      <c r="BD88" s="29">
        <f>Cumulative!BD88-Cumulative!BC88</f>
        <v>-469</v>
      </c>
      <c r="BE88" s="29">
        <f>Cumulative!BE88-Cumulative!BD88</f>
        <v>-348</v>
      </c>
      <c r="BF88" s="29"/>
      <c r="BG88" s="29">
        <f>Cumulative!BG88</f>
        <v>-237</v>
      </c>
      <c r="BH88" s="29">
        <f>Cumulative!BH88-Cumulative!BG88</f>
        <v>-496</v>
      </c>
      <c r="BI88" s="29">
        <f>Cumulative!BI88-Cumulative!BH88</f>
        <v>-419</v>
      </c>
      <c r="BJ88" s="29">
        <f>Cumulative!BJ88-Cumulative!BI88</f>
        <v>-390</v>
      </c>
      <c r="BK88" s="29"/>
      <c r="BL88" s="29">
        <f>Cumulative!BL88</f>
        <v>-587</v>
      </c>
      <c r="BM88" s="29">
        <f>Cumulative!BM88-Cumulative!BL88</f>
        <v>-574</v>
      </c>
      <c r="BN88" s="185">
        <f>Cumulative!BN88-Cumulative!BM88</f>
        <v>-593</v>
      </c>
      <c r="BO88" s="185">
        <f>Cumulative!BO88-Cumulative!BN88</f>
        <v>-579</v>
      </c>
      <c r="BP88" s="29"/>
      <c r="BQ88" s="29">
        <f>Cumulative!BQ88</f>
        <v>-393</v>
      </c>
      <c r="BR88" s="29">
        <f>Cumulative!BR88-Cumulative!BQ88</f>
        <v>-371</v>
      </c>
      <c r="BS88" s="29">
        <f>Cumulative!BS88-Cumulative!BR88</f>
        <v>-149</v>
      </c>
      <c r="BT88" s="29">
        <f>Cumulative!BT88-Cumulative!BS88</f>
        <v>-178</v>
      </c>
    </row>
    <row r="89" spans="2:72" x14ac:dyDescent="0.2">
      <c r="B89" s="37" t="s">
        <v>170</v>
      </c>
      <c r="C89" s="30" t="s">
        <v>126</v>
      </c>
      <c r="D89" s="31">
        <f>Cumulative!D89</f>
        <v>-2493</v>
      </c>
      <c r="E89" s="31">
        <f>Cumulative!E89-Cumulative!D89</f>
        <v>-4045</v>
      </c>
      <c r="F89" s="31">
        <f>Cumulative!F89-Cumulative!E89</f>
        <v>-7798</v>
      </c>
      <c r="G89" s="31">
        <f>Cumulative!G89-Cumulative!F89</f>
        <v>-5572</v>
      </c>
      <c r="H89" s="31"/>
      <c r="I89" s="31">
        <f>Cumulative!I89</f>
        <v>-5075</v>
      </c>
      <c r="J89" s="31">
        <f>Cumulative!J89-Cumulative!I89</f>
        <v>-3380</v>
      </c>
      <c r="K89" s="31">
        <f>Cumulative!K89-Cumulative!J89</f>
        <v>-2668</v>
      </c>
      <c r="L89" s="31">
        <f>Cumulative!L89-Cumulative!K89</f>
        <v>1876</v>
      </c>
      <c r="M89" s="31"/>
      <c r="N89" s="31">
        <f>Cumulative!N89</f>
        <v>-1763</v>
      </c>
      <c r="O89" s="31">
        <f>Cumulative!O89-Cumulative!N89</f>
        <v>-2978</v>
      </c>
      <c r="P89" s="31">
        <f>Cumulative!P89-Cumulative!O89</f>
        <v>-2746</v>
      </c>
      <c r="Q89" s="31">
        <f>Cumulative!Q89-Cumulative!P89</f>
        <v>-3921</v>
      </c>
      <c r="R89" s="31"/>
      <c r="S89" s="31">
        <f>Cumulative!S89</f>
        <v>-3445</v>
      </c>
      <c r="T89" s="31">
        <f>Cumulative!T89-Cumulative!S89</f>
        <v>-2209</v>
      </c>
      <c r="U89" s="31">
        <f>Cumulative!U89-Cumulative!T89</f>
        <v>-3692</v>
      </c>
      <c r="V89" s="31">
        <f>Cumulative!V89-Cumulative!U89</f>
        <v>-5472</v>
      </c>
      <c r="W89" s="31"/>
      <c r="X89" s="31">
        <f>Cumulative!X89</f>
        <v>1662</v>
      </c>
      <c r="Y89" s="31">
        <f>Cumulative!Y89-Cumulative!X89</f>
        <v>-2031</v>
      </c>
      <c r="Z89" s="31">
        <f>Cumulative!Z89-Cumulative!Y89</f>
        <v>-4724</v>
      </c>
      <c r="AA89" s="31">
        <f>Cumulative!AA89-Cumulative!Z89</f>
        <v>-1452</v>
      </c>
      <c r="AB89" s="31"/>
      <c r="AC89" s="31">
        <f>Cumulative!AC89</f>
        <v>-2270</v>
      </c>
      <c r="AD89" s="31">
        <f>Cumulative!AD89-Cumulative!AC89</f>
        <v>-3212</v>
      </c>
      <c r="AE89" s="31">
        <f>Cumulative!AE89-Cumulative!AD89</f>
        <v>-2549</v>
      </c>
      <c r="AF89" s="31">
        <f>Cumulative!AF89-Cumulative!AE89</f>
        <v>-2174</v>
      </c>
      <c r="AG89" s="31"/>
      <c r="AH89" s="31">
        <f>Cumulative!AH89</f>
        <v>-2764</v>
      </c>
      <c r="AI89" s="31">
        <f>Cumulative!AI89-Cumulative!AH89</f>
        <v>-4130</v>
      </c>
      <c r="AJ89" s="31">
        <f>Cumulative!AJ89-Cumulative!AI89</f>
        <v>-2195</v>
      </c>
      <c r="AK89" s="31">
        <f>Cumulative!AK89-Cumulative!AJ89</f>
        <v>-5350</v>
      </c>
      <c r="AL89" s="31"/>
      <c r="AM89" s="31">
        <f>Cumulative!AM89</f>
        <v>-4358</v>
      </c>
      <c r="AN89" s="31">
        <f>Cumulative!AN89-Cumulative!AM89</f>
        <v>-3724</v>
      </c>
      <c r="AO89" s="31">
        <f>Cumulative!AO89-Cumulative!AN89</f>
        <v>-4497</v>
      </c>
      <c r="AP89" s="151">
        <f>Cumulative!AP89-Cumulative!AO89</f>
        <v>-6475</v>
      </c>
      <c r="AQ89" s="31"/>
      <c r="AR89" s="31">
        <f>Cumulative!AR89</f>
        <v>-3791</v>
      </c>
      <c r="AS89" s="31">
        <f>Cumulative!AS89-Cumulative!AR89</f>
        <v>-2448</v>
      </c>
      <c r="AT89" s="31">
        <f>Cumulative!AT89-Cumulative!AS89</f>
        <v>-4319</v>
      </c>
      <c r="AU89" s="31">
        <f>Cumulative!AU89-Cumulative!AT89</f>
        <v>-6623</v>
      </c>
      <c r="AV89" s="31"/>
      <c r="AW89" s="31">
        <f>Cumulative!AW89</f>
        <v>-3183</v>
      </c>
      <c r="AX89" s="31">
        <f>Cumulative!AX89-Cumulative!AW89</f>
        <v>-3732</v>
      </c>
      <c r="AY89" s="151">
        <f>Cumulative!AY89-Cumulative!AX89</f>
        <v>-5347</v>
      </c>
      <c r="AZ89" s="317"/>
      <c r="BA89" s="31"/>
      <c r="BB89" s="317"/>
      <c r="BC89" s="317"/>
      <c r="BD89" s="31">
        <f>Cumulative!BD89-Cumulative!BC89</f>
        <v>-5415</v>
      </c>
      <c r="BE89" s="31">
        <f>Cumulative!BE89-Cumulative!BD89</f>
        <v>-9601</v>
      </c>
      <c r="BF89" s="31"/>
      <c r="BG89" s="31">
        <f>Cumulative!BG89</f>
        <v>-7828</v>
      </c>
      <c r="BH89" s="31">
        <f>Cumulative!BH89-Cumulative!BG89</f>
        <v>-9673</v>
      </c>
      <c r="BI89" s="31">
        <f>Cumulative!BI89-Cumulative!BH89</f>
        <v>-12332</v>
      </c>
      <c r="BJ89" s="31">
        <f>Cumulative!BJ89-Cumulative!BI89</f>
        <v>-15198</v>
      </c>
      <c r="BK89" s="31"/>
      <c r="BL89" s="31">
        <f>Cumulative!BL89</f>
        <v>-10085</v>
      </c>
      <c r="BM89" s="31">
        <f>Cumulative!BM89-Cumulative!BL89</f>
        <v>-12177</v>
      </c>
      <c r="BN89" s="151">
        <f>Cumulative!BN89-Cumulative!BM89</f>
        <v>-10502</v>
      </c>
      <c r="BO89" s="151">
        <f>Cumulative!BO89-Cumulative!BN89</f>
        <v>-6071</v>
      </c>
      <c r="BP89" s="31"/>
      <c r="BQ89" s="31">
        <f>Cumulative!BQ89</f>
        <v>-10340</v>
      </c>
      <c r="BR89" s="31">
        <f>Cumulative!BR89-Cumulative!BQ89</f>
        <v>-13249</v>
      </c>
      <c r="BS89" s="31">
        <f>Cumulative!BS89-Cumulative!BR89</f>
        <v>-13929</v>
      </c>
      <c r="BT89" s="31">
        <f>Cumulative!BT89-Cumulative!BS89</f>
        <v>-16420</v>
      </c>
    </row>
    <row r="90" spans="2:72" x14ac:dyDescent="0.2">
      <c r="B90" s="78" t="s">
        <v>171</v>
      </c>
      <c r="C90" s="80" t="s">
        <v>168</v>
      </c>
      <c r="D90" s="86">
        <f>D81+D82</f>
        <v>312</v>
      </c>
      <c r="E90" s="86">
        <f>E81+E82</f>
        <v>1377</v>
      </c>
      <c r="F90" s="86">
        <f>F81+F82</f>
        <v>-8244</v>
      </c>
      <c r="G90" s="86">
        <f>G81+G82</f>
        <v>-273</v>
      </c>
      <c r="H90" s="86"/>
      <c r="I90" s="86">
        <f>I81+I82</f>
        <v>1598</v>
      </c>
      <c r="J90" s="86">
        <f>J81+J82</f>
        <v>320</v>
      </c>
      <c r="K90" s="86">
        <f>K81+K82</f>
        <v>-966</v>
      </c>
      <c r="L90" s="86">
        <f>L81+L82</f>
        <v>-1035</v>
      </c>
      <c r="M90" s="86"/>
      <c r="N90" s="86">
        <f>N81+N82</f>
        <v>-369</v>
      </c>
      <c r="O90" s="86">
        <f>O81+O82</f>
        <v>-1084</v>
      </c>
      <c r="P90" s="86">
        <f>P81+P82</f>
        <v>-690</v>
      </c>
      <c r="Q90" s="86">
        <f>Q81+Q82</f>
        <v>3359</v>
      </c>
      <c r="R90" s="86"/>
      <c r="S90" s="86">
        <f>S81+S82</f>
        <v>6099</v>
      </c>
      <c r="T90" s="86">
        <f>T81+T82</f>
        <v>-1232</v>
      </c>
      <c r="U90" s="86">
        <f>U81+U82</f>
        <v>8075</v>
      </c>
      <c r="V90" s="86">
        <f>V81+V82</f>
        <v>8482</v>
      </c>
      <c r="W90" s="86"/>
      <c r="X90" s="86">
        <f>X81+X82</f>
        <v>-224</v>
      </c>
      <c r="Y90" s="86">
        <f>Y81+Y82</f>
        <v>-2690</v>
      </c>
      <c r="Z90" s="86">
        <f>Z81+Z82</f>
        <v>3569</v>
      </c>
      <c r="AA90" s="86">
        <f>AA81+AA82</f>
        <v>5319</v>
      </c>
      <c r="AB90" s="86"/>
      <c r="AC90" s="86">
        <f>AC81+AC82</f>
        <v>-1293</v>
      </c>
      <c r="AD90" s="86">
        <f>AD81+AD82</f>
        <v>2238</v>
      </c>
      <c r="AE90" s="86">
        <f>AE81+AE82</f>
        <v>4249</v>
      </c>
      <c r="AF90" s="86">
        <f>AF81+AF82</f>
        <v>141</v>
      </c>
      <c r="AG90" s="86"/>
      <c r="AH90" s="86">
        <f>AH81+AH82</f>
        <v>1977</v>
      </c>
      <c r="AI90" s="86">
        <f>AI81+AI82</f>
        <v>1289</v>
      </c>
      <c r="AJ90" s="86">
        <f>AJ81+AJ82</f>
        <v>5342</v>
      </c>
      <c r="AK90" s="86">
        <f>AK81+AK82</f>
        <v>5256</v>
      </c>
      <c r="AL90" s="86"/>
      <c r="AM90" s="86">
        <f>AM81+AM82</f>
        <v>3005</v>
      </c>
      <c r="AN90" s="86">
        <f>AN81+AN82</f>
        <v>561</v>
      </c>
      <c r="AO90" s="86">
        <f>AO81+AO82</f>
        <v>194</v>
      </c>
      <c r="AP90" s="193">
        <f>AP81+AP82</f>
        <v>5488</v>
      </c>
      <c r="AQ90" s="86"/>
      <c r="AR90" s="86">
        <f>AR81+AR82</f>
        <v>-2934</v>
      </c>
      <c r="AS90" s="86">
        <f>AS81+AS82</f>
        <v>638</v>
      </c>
      <c r="AT90" s="86">
        <f>AT81+AT82</f>
        <v>-422</v>
      </c>
      <c r="AU90" s="86">
        <f>AU81+AU82</f>
        <v>10962</v>
      </c>
      <c r="AV90" s="86"/>
      <c r="AW90" s="86">
        <f>AW81+AW82</f>
        <v>1365</v>
      </c>
      <c r="AX90" s="86">
        <f>AX81+AX82</f>
        <v>11479</v>
      </c>
      <c r="AY90" s="193">
        <f>AY81+AY82</f>
        <v>14290</v>
      </c>
      <c r="AZ90" s="337"/>
      <c r="BA90" s="86"/>
      <c r="BB90" s="337"/>
      <c r="BC90" s="337"/>
      <c r="BD90" s="86">
        <f>BD81+BD82</f>
        <v>14119</v>
      </c>
      <c r="BE90" s="86">
        <f>BE81+BE82</f>
        <v>8251</v>
      </c>
      <c r="BF90" s="86"/>
      <c r="BG90" s="86">
        <f>BG81+BG82</f>
        <v>15047</v>
      </c>
      <c r="BH90" s="86">
        <f>BH81+BH82</f>
        <v>-1128</v>
      </c>
      <c r="BI90" s="86">
        <f>BI81+BI82</f>
        <v>-521</v>
      </c>
      <c r="BJ90" s="86">
        <f>BJ81+BJ82</f>
        <v>3704</v>
      </c>
      <c r="BK90" s="86"/>
      <c r="BL90" s="86">
        <f>BL81+BL82</f>
        <v>-11452</v>
      </c>
      <c r="BM90" s="86">
        <f>BM81+BM82</f>
        <v>-9691</v>
      </c>
      <c r="BN90" s="193">
        <f>BN81+BN82</f>
        <v>-2512</v>
      </c>
      <c r="BO90" s="193">
        <f>BO81+BO82</f>
        <v>1206</v>
      </c>
      <c r="BP90" s="86"/>
      <c r="BQ90" s="86">
        <f>BQ81+BQ82</f>
        <v>-113</v>
      </c>
      <c r="BR90" s="86">
        <f>BR81+BR82</f>
        <v>254</v>
      </c>
      <c r="BS90" s="86">
        <f t="shared" ref="BS90:BT90" si="18">BS81+BS82</f>
        <v>3042</v>
      </c>
      <c r="BT90" s="86">
        <f t="shared" si="18"/>
        <v>-955</v>
      </c>
    </row>
    <row r="91" spans="2:72" ht="15" thickBot="1" x14ac:dyDescent="0.25">
      <c r="B91" s="84" t="s">
        <v>135</v>
      </c>
      <c r="C91" s="85" t="s">
        <v>134</v>
      </c>
      <c r="D91" s="45">
        <f>Cumulative!D91</f>
        <v>0</v>
      </c>
      <c r="E91" s="45">
        <f>Cumulative!E91-Cumulative!D91</f>
        <v>0</v>
      </c>
      <c r="F91" s="45">
        <f>Cumulative!F91-Cumulative!E91</f>
        <v>-3</v>
      </c>
      <c r="G91" s="45">
        <f>Cumulative!G91-Cumulative!F91</f>
        <v>-1860</v>
      </c>
      <c r="H91" s="45"/>
      <c r="I91" s="45">
        <f>Cumulative!I91</f>
        <v>0</v>
      </c>
      <c r="J91" s="45">
        <f>Cumulative!J91-Cumulative!I91</f>
        <v>-85</v>
      </c>
      <c r="K91" s="45">
        <f>Cumulative!K91-Cumulative!J91</f>
        <v>-2363</v>
      </c>
      <c r="L91" s="45">
        <f>Cumulative!L91-Cumulative!K91</f>
        <v>-150</v>
      </c>
      <c r="M91" s="45"/>
      <c r="N91" s="45">
        <f>Cumulative!N91</f>
        <v>0</v>
      </c>
      <c r="O91" s="45">
        <f>Cumulative!O91-Cumulative!N91</f>
        <v>-6220</v>
      </c>
      <c r="P91" s="45">
        <f>Cumulative!P91-Cumulative!O91</f>
        <v>-50</v>
      </c>
      <c r="Q91" s="45">
        <f>Cumulative!Q91-Cumulative!P91</f>
        <v>109</v>
      </c>
      <c r="R91" s="45"/>
      <c r="S91" s="45">
        <f>Cumulative!S91</f>
        <v>0</v>
      </c>
      <c r="T91" s="45">
        <f>Cumulative!T91-Cumulative!S91</f>
        <v>-694</v>
      </c>
      <c r="U91" s="45">
        <f>Cumulative!U91-Cumulative!T91</f>
        <v>-4919</v>
      </c>
      <c r="V91" s="45">
        <f>Cumulative!V91-Cumulative!U91</f>
        <v>48</v>
      </c>
      <c r="W91" s="45"/>
      <c r="X91" s="45">
        <f>Cumulative!X91</f>
        <v>0</v>
      </c>
      <c r="Y91" s="45">
        <f>Cumulative!Y91-Cumulative!X91</f>
        <v>-7187</v>
      </c>
      <c r="Z91" s="45">
        <f>Cumulative!Z91-Cumulative!Y91</f>
        <v>-6158</v>
      </c>
      <c r="AA91" s="45">
        <f>Cumulative!AA91-Cumulative!Z91</f>
        <v>0</v>
      </c>
      <c r="AB91" s="45"/>
      <c r="AC91" s="45">
        <f>Cumulative!AC91</f>
        <v>-103</v>
      </c>
      <c r="AD91" s="45">
        <f>Cumulative!AD91-Cumulative!AC91</f>
        <v>103</v>
      </c>
      <c r="AE91" s="45">
        <f>Cumulative!AE91-Cumulative!AD91</f>
        <v>-3782</v>
      </c>
      <c r="AF91" s="45">
        <f>Cumulative!AF91-Cumulative!AE91</f>
        <v>-9265</v>
      </c>
      <c r="AG91" s="45"/>
      <c r="AH91" s="45">
        <f>Cumulative!AH91</f>
        <v>-4412</v>
      </c>
      <c r="AI91" s="45">
        <f>Cumulative!AI91-Cumulative!AH91</f>
        <v>-682</v>
      </c>
      <c r="AJ91" s="45">
        <f>Cumulative!AJ91-Cumulative!AI91</f>
        <v>-6606</v>
      </c>
      <c r="AK91" s="45">
        <f>Cumulative!AK91-Cumulative!AJ91</f>
        <v>-1578</v>
      </c>
      <c r="AL91" s="45"/>
      <c r="AM91" s="45">
        <f>Cumulative!AM91</f>
        <v>0</v>
      </c>
      <c r="AN91" s="45">
        <f>Cumulative!AN91-Cumulative!AM91</f>
        <v>-5573</v>
      </c>
      <c r="AO91" s="45">
        <f>Cumulative!AO91-Cumulative!AN91</f>
        <v>-4821</v>
      </c>
      <c r="AP91" s="194">
        <f>Cumulative!AP91-Cumulative!AO91</f>
        <v>-3919</v>
      </c>
      <c r="AQ91" s="45"/>
      <c r="AR91" s="45">
        <f>Cumulative!AR91</f>
        <v>-102</v>
      </c>
      <c r="AS91" s="45">
        <f>Cumulative!AS91-Cumulative!AR91</f>
        <v>-6276</v>
      </c>
      <c r="AT91" s="45">
        <f>Cumulative!AT91-Cumulative!AS91</f>
        <v>-10070</v>
      </c>
      <c r="AU91" s="45">
        <f>Cumulative!AU91-Cumulative!AT91</f>
        <v>0</v>
      </c>
      <c r="AV91" s="45"/>
      <c r="AW91" s="45">
        <f>Cumulative!AW91</f>
        <v>-5</v>
      </c>
      <c r="AX91" s="45">
        <f>Cumulative!AX91-Cumulative!AW91</f>
        <v>5</v>
      </c>
      <c r="AY91" s="194">
        <f>Cumulative!AY91-Cumulative!AX91</f>
        <v>-1107</v>
      </c>
      <c r="AZ91" s="319"/>
      <c r="BA91" s="45"/>
      <c r="BB91" s="319"/>
      <c r="BC91" s="319"/>
      <c r="BD91" s="45">
        <f>Cumulative!BD91-Cumulative!BC91</f>
        <v>-2</v>
      </c>
      <c r="BE91" s="45">
        <f>Cumulative!BE91-Cumulative!BD91</f>
        <v>42</v>
      </c>
      <c r="BF91" s="45"/>
      <c r="BG91" s="45">
        <f>Cumulative!BG91</f>
        <v>-55</v>
      </c>
      <c r="BH91" s="45">
        <f>Cumulative!BH91-Cumulative!BG91</f>
        <v>-29</v>
      </c>
      <c r="BI91" s="45">
        <f>Cumulative!BI91-Cumulative!BH91</f>
        <v>-45</v>
      </c>
      <c r="BJ91" s="45">
        <f>Cumulative!BJ91-Cumulative!BI91</f>
        <v>-9</v>
      </c>
      <c r="BK91" s="45"/>
      <c r="BL91" s="45">
        <f>Cumulative!BL91</f>
        <v>0</v>
      </c>
      <c r="BM91" s="45">
        <f>Cumulative!BM91-Cumulative!BL91</f>
        <v>-10262</v>
      </c>
      <c r="BN91" s="194">
        <f>Cumulative!BN91-Cumulative!BM91</f>
        <v>-6</v>
      </c>
      <c r="BO91" s="194">
        <f>Cumulative!BO91-Cumulative!BN91</f>
        <v>-47</v>
      </c>
      <c r="BP91" s="45"/>
      <c r="BQ91" s="45">
        <f>Cumulative!BQ91</f>
        <v>0</v>
      </c>
      <c r="BR91" s="45">
        <f>Cumulative!BR91-Cumulative!BQ91</f>
        <v>-12860</v>
      </c>
      <c r="BS91" s="45">
        <f>Cumulative!BS91-Cumulative!BR91</f>
        <v>-321</v>
      </c>
      <c r="BT91" s="45">
        <f>Cumulative!BT91-Cumulative!BS91</f>
        <v>-4084</v>
      </c>
    </row>
    <row r="92" spans="2:72" ht="15" thickBot="1" x14ac:dyDescent="0.25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X92" s="10"/>
      <c r="Y92" s="10"/>
      <c r="Z92" s="10"/>
      <c r="AA92" s="10"/>
      <c r="AC92" s="10"/>
      <c r="AH92" s="10"/>
      <c r="AJ92" s="10"/>
      <c r="AK92" s="10"/>
      <c r="AM92" s="10"/>
      <c r="AN92" s="10"/>
    </row>
    <row r="93" spans="2:72" ht="15" x14ac:dyDescent="0.2">
      <c r="B93" s="57" t="s">
        <v>156</v>
      </c>
      <c r="C93" s="57" t="s">
        <v>155</v>
      </c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250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250"/>
      <c r="BO93" s="250"/>
      <c r="BP93" s="58"/>
      <c r="BQ93" s="58"/>
      <c r="BR93" s="58"/>
      <c r="BS93" s="58"/>
      <c r="BT93" s="58"/>
    </row>
    <row r="94" spans="2:72" ht="15.75" thickBot="1" x14ac:dyDescent="0.25">
      <c r="B94" s="59" t="s">
        <v>86</v>
      </c>
      <c r="C94" s="59" t="s">
        <v>81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251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251"/>
      <c r="BO94" s="251"/>
      <c r="BP94" s="60"/>
      <c r="BQ94" s="60"/>
      <c r="BR94" s="60"/>
      <c r="BS94" s="60"/>
      <c r="BT94" s="60"/>
    </row>
    <row r="95" spans="2:72" ht="15.75" thickBot="1" x14ac:dyDescent="0.3">
      <c r="C95" s="5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X95" s="10"/>
      <c r="Y95" s="10"/>
      <c r="Z95" s="10"/>
      <c r="AA95" s="10"/>
      <c r="AC95" s="10"/>
      <c r="AH95" s="10"/>
      <c r="AJ95" s="10"/>
      <c r="AK95" s="10"/>
      <c r="AM95" s="10"/>
      <c r="AN95" s="10"/>
    </row>
    <row r="96" spans="2:72" ht="15.75" thickBot="1" x14ac:dyDescent="0.25">
      <c r="B96" s="61" t="s">
        <v>118</v>
      </c>
      <c r="C96" s="62" t="s">
        <v>94</v>
      </c>
      <c r="D96" s="103" t="str">
        <f>D1</f>
        <v>1Q 2012</v>
      </c>
      <c r="E96" s="103" t="str">
        <f t="shared" ref="E96:BO96" si="19">E1</f>
        <v>2Q 2012</v>
      </c>
      <c r="F96" s="103" t="str">
        <f t="shared" si="19"/>
        <v>3Q 2012</v>
      </c>
      <c r="G96" s="103" t="str">
        <f t="shared" si="19"/>
        <v>4Q 2012</v>
      </c>
      <c r="H96" s="103"/>
      <c r="I96" s="103" t="str">
        <f t="shared" si="19"/>
        <v>1Q 2013</v>
      </c>
      <c r="J96" s="103" t="str">
        <f t="shared" si="19"/>
        <v>2Q 2013</v>
      </c>
      <c r="K96" s="103" t="str">
        <f t="shared" si="19"/>
        <v>3Q 2013</v>
      </c>
      <c r="L96" s="103" t="str">
        <f t="shared" si="19"/>
        <v>4Q 2013</v>
      </c>
      <c r="M96" s="103"/>
      <c r="N96" s="103" t="str">
        <f t="shared" si="19"/>
        <v>1Q 2014</v>
      </c>
      <c r="O96" s="103" t="str">
        <f t="shared" si="19"/>
        <v>2Q 2014</v>
      </c>
      <c r="P96" s="103" t="str">
        <f t="shared" si="19"/>
        <v>3Q 2014</v>
      </c>
      <c r="Q96" s="103" t="str">
        <f t="shared" si="19"/>
        <v>4Q 2014</v>
      </c>
      <c r="R96" s="103"/>
      <c r="S96" s="103" t="str">
        <f t="shared" si="19"/>
        <v>1Q 2015</v>
      </c>
      <c r="T96" s="103" t="str">
        <f t="shared" si="19"/>
        <v>2Q 2015</v>
      </c>
      <c r="U96" s="103" t="str">
        <f t="shared" si="19"/>
        <v>3Q 2015*</v>
      </c>
      <c r="V96" s="103" t="str">
        <f t="shared" si="19"/>
        <v>4Q 2015*</v>
      </c>
      <c r="W96" s="103"/>
      <c r="X96" s="103" t="str">
        <f t="shared" si="19"/>
        <v>1Q 2016*</v>
      </c>
      <c r="Y96" s="103" t="str">
        <f t="shared" si="19"/>
        <v>2Q 2016*</v>
      </c>
      <c r="Z96" s="103" t="str">
        <f t="shared" si="19"/>
        <v>3Q 2016*</v>
      </c>
      <c r="AA96" s="103" t="str">
        <f t="shared" si="19"/>
        <v>4Q 2016*</v>
      </c>
      <c r="AB96" s="103"/>
      <c r="AC96" s="103" t="str">
        <f t="shared" si="19"/>
        <v>1Q 2017</v>
      </c>
      <c r="AD96" s="103" t="str">
        <f t="shared" si="19"/>
        <v>2Q 2017</v>
      </c>
      <c r="AE96" s="103" t="str">
        <f t="shared" si="19"/>
        <v>3Q 2017</v>
      </c>
      <c r="AF96" s="103" t="str">
        <f t="shared" si="19"/>
        <v>4Q 2017</v>
      </c>
      <c r="AG96" s="103"/>
      <c r="AH96" s="103" t="str">
        <f t="shared" si="19"/>
        <v>1Q 2018</v>
      </c>
      <c r="AI96" s="103" t="str">
        <f t="shared" si="19"/>
        <v>2Q 2018</v>
      </c>
      <c r="AJ96" s="103" t="str">
        <f t="shared" si="19"/>
        <v>3Q 2018</v>
      </c>
      <c r="AK96" s="103" t="str">
        <f t="shared" si="19"/>
        <v>4Q 2018</v>
      </c>
      <c r="AL96" s="103"/>
      <c r="AM96" s="103" t="str">
        <f t="shared" si="19"/>
        <v>1Q 2019</v>
      </c>
      <c r="AN96" s="103" t="str">
        <f t="shared" si="19"/>
        <v>2Q 2019</v>
      </c>
      <c r="AO96" s="103" t="str">
        <f t="shared" si="19"/>
        <v>3Q 2019</v>
      </c>
      <c r="AP96" s="184" t="str">
        <f t="shared" si="19"/>
        <v>4Q 2019</v>
      </c>
      <c r="AQ96" s="103"/>
      <c r="AR96" s="103" t="str">
        <f t="shared" si="19"/>
        <v>1Q 2020</v>
      </c>
      <c r="AS96" s="103" t="str">
        <f t="shared" si="19"/>
        <v>2Q 2020</v>
      </c>
      <c r="AT96" s="103" t="str">
        <f t="shared" si="19"/>
        <v>3Q 2020</v>
      </c>
      <c r="AU96" s="103" t="str">
        <f t="shared" si="19"/>
        <v>4Q 2020</v>
      </c>
      <c r="AV96" s="103"/>
      <c r="AW96" s="103" t="str">
        <f t="shared" si="19"/>
        <v>1Q 2021</v>
      </c>
      <c r="AX96" s="103" t="str">
        <f t="shared" si="19"/>
        <v>2Q 2021</v>
      </c>
      <c r="AY96" s="103" t="str">
        <f t="shared" si="19"/>
        <v>3Q 2021</v>
      </c>
      <c r="AZ96" s="103" t="str">
        <f t="shared" si="19"/>
        <v>4Q 2021</v>
      </c>
      <c r="BA96" s="103"/>
      <c r="BB96" s="103" t="str">
        <f t="shared" si="19"/>
        <v>1Q 2022</v>
      </c>
      <c r="BC96" s="103" t="str">
        <f t="shared" si="19"/>
        <v>2Q 2022</v>
      </c>
      <c r="BD96" s="103" t="str">
        <f t="shared" si="19"/>
        <v>3Q 2022</v>
      </c>
      <c r="BE96" s="103" t="str">
        <f t="shared" si="19"/>
        <v>4Q 2022</v>
      </c>
      <c r="BF96" s="103"/>
      <c r="BG96" s="103" t="str">
        <f t="shared" si="19"/>
        <v>1Q 2023</v>
      </c>
      <c r="BH96" s="103" t="str">
        <f t="shared" si="19"/>
        <v>2Q 2023</v>
      </c>
      <c r="BI96" s="103" t="str">
        <f t="shared" si="19"/>
        <v>3Q 2023</v>
      </c>
      <c r="BJ96" s="103" t="str">
        <f t="shared" si="19"/>
        <v>4Q 2023</v>
      </c>
      <c r="BK96" s="103"/>
      <c r="BL96" s="103" t="str">
        <f t="shared" si="19"/>
        <v>1Q 2024</v>
      </c>
      <c r="BM96" s="103" t="str">
        <f t="shared" si="19"/>
        <v>2Q 2024</v>
      </c>
      <c r="BN96" s="184" t="str">
        <f t="shared" si="19"/>
        <v>3Q 2024</v>
      </c>
      <c r="BO96" s="184" t="str">
        <f t="shared" si="19"/>
        <v>4Q 2024</v>
      </c>
      <c r="BP96" s="103"/>
      <c r="BQ96" s="103" t="str">
        <f t="shared" ref="BQ96:BR96" si="20">BQ1</f>
        <v>1Q 2025</v>
      </c>
      <c r="BR96" s="103" t="str">
        <f t="shared" si="20"/>
        <v>2Q 2025</v>
      </c>
      <c r="BS96" s="103" t="str">
        <f t="shared" ref="BS96:BT96" si="21">BS1</f>
        <v>3Q 2025</v>
      </c>
      <c r="BT96" s="103" t="str">
        <f t="shared" si="21"/>
        <v>4Q 2025</v>
      </c>
    </row>
    <row r="97" spans="2:72" x14ac:dyDescent="0.2">
      <c r="B97" s="37" t="s">
        <v>25</v>
      </c>
      <c r="C97" s="30" t="s">
        <v>25</v>
      </c>
      <c r="D97" s="38">
        <f>Cumulative!D97</f>
        <v>475.10399999999998</v>
      </c>
      <c r="E97" s="38">
        <f>Cumulative!E97-Cumulative!D97</f>
        <v>470.8</v>
      </c>
      <c r="F97" s="38">
        <f>Cumulative!F97-Cumulative!E97</f>
        <v>393.8599999999999</v>
      </c>
      <c r="G97" s="31">
        <f>Cumulative!G97-Cumulative!F97</f>
        <v>443.33299999999986</v>
      </c>
      <c r="H97" s="31"/>
      <c r="I97" s="31">
        <f>Cumulative!I97</f>
        <v>482.4</v>
      </c>
      <c r="J97" s="31">
        <f>Cumulative!J97-Cumulative!I97</f>
        <v>472.197</v>
      </c>
      <c r="K97" s="31">
        <f>Cumulative!K97-Cumulative!J97</f>
        <v>474.04600000000005</v>
      </c>
      <c r="L97" s="31">
        <f>Cumulative!L97-Cumulative!K97</f>
        <v>487.87099999999987</v>
      </c>
      <c r="M97" s="31"/>
      <c r="N97" s="31">
        <f>Cumulative!N97</f>
        <v>472.63499999999999</v>
      </c>
      <c r="O97" s="31">
        <f>Cumulative!O97-Cumulative!N97</f>
        <v>479.45100000000002</v>
      </c>
      <c r="P97" s="31">
        <f>Cumulative!P97-Cumulative!O97</f>
        <v>448.11400000000026</v>
      </c>
      <c r="Q97" s="31">
        <f>Cumulative!Q97-Cumulative!P97</f>
        <v>421.59999999999991</v>
      </c>
      <c r="R97" s="31"/>
      <c r="S97" s="31">
        <f>Cumulative!S97</f>
        <v>450.42100000000005</v>
      </c>
      <c r="T97" s="31">
        <f>Cumulative!T97-Cumulative!S97</f>
        <v>410.53599999999994</v>
      </c>
      <c r="U97" s="31">
        <v>401.67399999999998</v>
      </c>
      <c r="V97" s="31">
        <f>Cumulative!V97-Cumulative!U97</f>
        <v>472.15000000000009</v>
      </c>
      <c r="W97" s="31"/>
      <c r="X97" s="31">
        <f>Cumulative!X97</f>
        <v>462.53299999999996</v>
      </c>
      <c r="Y97" s="31">
        <f>Cumulative!Y97-Cumulative!X97</f>
        <v>489.60999999999996</v>
      </c>
      <c r="Z97" s="31">
        <f>Cumulative!Z97-Cumulative!Y97</f>
        <v>615.97899999999993</v>
      </c>
      <c r="AA97" s="31">
        <f>Cumulative!AA97-Cumulative!Z97</f>
        <v>632.67000000000053</v>
      </c>
      <c r="AB97" s="31"/>
      <c r="AC97" s="31">
        <f>Cumulative!AC97</f>
        <v>648.44299999999998</v>
      </c>
      <c r="AD97" s="31">
        <f>Cumulative!AD97-Cumulative!AC97</f>
        <v>609.55700000000002</v>
      </c>
      <c r="AE97" s="31">
        <f>Cumulative!AE97-Cumulative!AD97</f>
        <v>664.65499999999997</v>
      </c>
      <c r="AF97" s="31">
        <f>Cumulative!AF97-Cumulative!AE97</f>
        <v>672.02699999999982</v>
      </c>
      <c r="AG97" s="31"/>
      <c r="AH97" s="31">
        <f>Cumulative!AH97</f>
        <v>666.77599999999995</v>
      </c>
      <c r="AI97" s="31">
        <f>Cumulative!AI97-Cumulative!AH97</f>
        <v>618.15199999999993</v>
      </c>
      <c r="AJ97" s="31">
        <f>Cumulative!AJ97-Cumulative!AI97</f>
        <v>686.47400000000016</v>
      </c>
      <c r="AK97" s="31">
        <f>Cumulative!AK97-Cumulative!AJ97</f>
        <v>644.7199999999998</v>
      </c>
      <c r="AL97" s="31"/>
      <c r="AM97" s="31">
        <f>Cumulative!AM97</f>
        <v>680.85699999999997</v>
      </c>
      <c r="AN97" s="31">
        <f>Cumulative!AN97-Cumulative!AM97</f>
        <v>681.03500000000031</v>
      </c>
      <c r="AO97" s="31">
        <f>Cumulative!AO97-Cumulative!AN97</f>
        <v>687.04099999999971</v>
      </c>
      <c r="AP97" s="151">
        <f>Cumulative!AP97-Cumulative!AO97</f>
        <v>533.94300000000021</v>
      </c>
      <c r="AQ97" s="31"/>
      <c r="AR97" s="31">
        <f>Cumulative!AR97</f>
        <v>676.91200000000003</v>
      </c>
      <c r="AS97" s="31">
        <f>Cumulative!AS97-Cumulative!AR97</f>
        <v>696.93799999999987</v>
      </c>
      <c r="AT97" s="31">
        <f>Cumulative!AT97-Cumulative!AS97</f>
        <v>697.57600000000002</v>
      </c>
      <c r="AU97" s="31">
        <f>Cumulative!AU97-Cumulative!AT97</f>
        <v>657.94299999999976</v>
      </c>
      <c r="AV97" s="31"/>
      <c r="AW97" s="31">
        <f>Cumulative!AW97</f>
        <v>687.87300000000005</v>
      </c>
      <c r="AX97" s="31">
        <f>Cumulative!AX97-Cumulative!AW97</f>
        <v>727.60199999999986</v>
      </c>
      <c r="AY97" s="31">
        <f>Cumulative!AY97-Cumulative!AX97</f>
        <v>748.38900000000012</v>
      </c>
      <c r="AZ97" s="31">
        <f>Cumulative!AZ97-Cumulative!AY97</f>
        <v>745.4079999999999</v>
      </c>
      <c r="BA97" s="31"/>
      <c r="BB97" s="31">
        <f>Cumulative!BB97</f>
        <v>744.25300000000004</v>
      </c>
      <c r="BC97" s="31">
        <f>Cumulative!BC97-Cumulative!BB97</f>
        <v>654.01199999999983</v>
      </c>
      <c r="BD97" s="31">
        <f>Cumulative!BD97-Cumulative!BC97</f>
        <v>723.22799999999961</v>
      </c>
      <c r="BE97" s="31">
        <f>Cumulative!BE97-Cumulative!BD97</f>
        <v>694.86300000000028</v>
      </c>
      <c r="BF97" s="31"/>
      <c r="BG97" s="31">
        <f>Cumulative!BG97</f>
        <v>749.94200000000001</v>
      </c>
      <c r="BH97" s="31">
        <f>Cumulative!BH97-Cumulative!BG97</f>
        <v>757.54700000000003</v>
      </c>
      <c r="BI97" s="31">
        <f>Cumulative!BI97-Cumulative!BH97</f>
        <v>678.94299999999976</v>
      </c>
      <c r="BJ97" s="31">
        <f>Cumulative!BJ97-Cumulative!BI97</f>
        <v>765.79900000000043</v>
      </c>
      <c r="BK97" s="31"/>
      <c r="BL97" s="31">
        <f>Cumulative!BL97</f>
        <v>720.44400000000007</v>
      </c>
      <c r="BM97" s="31">
        <f>Cumulative!BM97-Cumulative!BL97</f>
        <v>705.32299999999998</v>
      </c>
      <c r="BN97" s="151">
        <f>Cumulative!BN97-Cumulative!BM97</f>
        <v>707.14500000000021</v>
      </c>
      <c r="BO97" s="151">
        <f>Cumulative!BO97-Cumulative!BN97</f>
        <v>668.42599999999993</v>
      </c>
      <c r="BP97" s="31"/>
      <c r="BQ97" s="31">
        <f>Cumulative!BQ97</f>
        <v>795.73</v>
      </c>
      <c r="BR97" s="31">
        <f>Cumulative!BR97-Cumulative!BQ97</f>
        <v>785.41899999999987</v>
      </c>
      <c r="BS97" s="31">
        <f>Cumulative!BS97-Cumulative!BR97</f>
        <v>783.00300000000016</v>
      </c>
      <c r="BT97" s="31">
        <f>Cumulative!BT97-Cumulative!BS97</f>
        <v>702.52099999999973</v>
      </c>
    </row>
    <row r="98" spans="2:72" x14ac:dyDescent="0.2">
      <c r="B98" s="215" t="s">
        <v>148</v>
      </c>
      <c r="C98" s="216" t="s">
        <v>91</v>
      </c>
      <c r="D98" s="39">
        <f>Cumulative!D98</f>
        <v>438.98867999999999</v>
      </c>
      <c r="E98" s="39">
        <f>Cumulative!E98-Cumulative!D98</f>
        <v>430.54357999999996</v>
      </c>
      <c r="F98" s="39">
        <f>Cumulative!F98-Cumulative!E98</f>
        <v>353.52361999999994</v>
      </c>
      <c r="G98" s="29">
        <f>Cumulative!G98-Cumulative!F98</f>
        <v>407.68249999999989</v>
      </c>
      <c r="H98" s="29"/>
      <c r="I98" s="29">
        <f>Cumulative!I98</f>
        <v>449.9</v>
      </c>
      <c r="J98" s="29">
        <f>Cumulative!J98-Cumulative!I98</f>
        <v>423.89700000000005</v>
      </c>
      <c r="K98" s="29">
        <f>Cumulative!K98-Cumulative!J98</f>
        <v>439.37589000000003</v>
      </c>
      <c r="L98" s="29">
        <f>Cumulative!L98-Cumulative!K98</f>
        <v>448.34934999999996</v>
      </c>
      <c r="M98" s="29"/>
      <c r="N98" s="29">
        <f>Cumulative!N98</f>
        <v>458.83316000000002</v>
      </c>
      <c r="O98" s="29">
        <f>Cumulative!O98-Cumulative!N98</f>
        <v>443.96507000000008</v>
      </c>
      <c r="P98" s="29">
        <f>Cumulative!P98-Cumulative!O98</f>
        <v>425.50177000000008</v>
      </c>
      <c r="Q98" s="29">
        <f>Cumulative!Q98-Cumulative!P98</f>
        <v>378.40000000000009</v>
      </c>
      <c r="R98" s="29"/>
      <c r="S98" s="29">
        <f>Cumulative!S98</f>
        <v>442.53343000000001</v>
      </c>
      <c r="T98" s="29">
        <f>Cumulative!T98-Cumulative!S98</f>
        <v>398.67399999999992</v>
      </c>
      <c r="U98" s="29">
        <v>399.00637000000017</v>
      </c>
      <c r="V98" s="29">
        <f>Cumulative!V98-Cumulative!U98</f>
        <v>469.43446299999982</v>
      </c>
      <c r="W98" s="29"/>
      <c r="X98" s="29">
        <f>Cumulative!X98</f>
        <v>461.1379</v>
      </c>
      <c r="Y98" s="29">
        <f>Cumulative!Y98-Cumulative!X98</f>
        <v>457.91770000000002</v>
      </c>
      <c r="Z98" s="29">
        <f>Cumulative!Z98-Cumulative!Y98</f>
        <v>481.56449000000009</v>
      </c>
      <c r="AA98" s="29">
        <f>Cumulative!AA98-Cumulative!Z98</f>
        <v>494.79566999999997</v>
      </c>
      <c r="AB98" s="29"/>
      <c r="AC98" s="29">
        <f>Cumulative!AC98</f>
        <v>492.21325000000002</v>
      </c>
      <c r="AD98" s="29">
        <f>Cumulative!AD98-Cumulative!AC98</f>
        <v>503.68674999999996</v>
      </c>
      <c r="AE98" s="29">
        <f>Cumulative!AE98-Cumulative!AD98</f>
        <v>522.17455000000029</v>
      </c>
      <c r="AF98" s="29">
        <f>Cumulative!AF98-Cumulative!AE98</f>
        <v>526.05304999999953</v>
      </c>
      <c r="AG98" s="29"/>
      <c r="AH98" s="29">
        <f>Cumulative!AH98</f>
        <v>558.45555000000002</v>
      </c>
      <c r="AI98" s="29">
        <f>Cumulative!AI98-Cumulative!AH98</f>
        <v>516.27079000000015</v>
      </c>
      <c r="AJ98" s="29">
        <f>Cumulative!AJ98-Cumulative!AI98</f>
        <v>530.95053999999982</v>
      </c>
      <c r="AK98" s="29">
        <f>Cumulative!AK98-Cumulative!AJ98</f>
        <v>572.27383000000054</v>
      </c>
      <c r="AL98" s="29"/>
      <c r="AM98" s="29">
        <f>Cumulative!AM98</f>
        <v>591.88151000000005</v>
      </c>
      <c r="AN98" s="29">
        <f>Cumulative!AN98-Cumulative!AM98</f>
        <v>597.57532000000003</v>
      </c>
      <c r="AO98" s="29">
        <f>Cumulative!AO98-Cumulative!AN98</f>
        <v>605.28396900000007</v>
      </c>
      <c r="AP98" s="185">
        <f>Cumulative!AP98-Cumulative!AO98</f>
        <v>496.65297099999998</v>
      </c>
      <c r="AQ98" s="29"/>
      <c r="AR98" s="29">
        <f>Cumulative!AR98</f>
        <v>634.00358900000003</v>
      </c>
      <c r="AS98" s="29">
        <f>Cumulative!AS98-Cumulative!AR98</f>
        <v>672.18069999999977</v>
      </c>
      <c r="AT98" s="29">
        <f>Cumulative!AT98-Cumulative!AS98</f>
        <v>673.98577</v>
      </c>
      <c r="AU98" s="29">
        <f>Cumulative!AU98-Cumulative!AT98</f>
        <v>637.2679700000001</v>
      </c>
      <c r="AV98" s="29"/>
      <c r="AW98" s="29">
        <f>Cumulative!AW98</f>
        <v>676.65515399999992</v>
      </c>
      <c r="AX98" s="29">
        <f>Cumulative!AX98-Cumulative!AW98</f>
        <v>700.38993000000016</v>
      </c>
      <c r="AY98" s="29">
        <f>Cumulative!AY98-Cumulative!AX98</f>
        <v>735.72632899999985</v>
      </c>
      <c r="AZ98" s="29">
        <f>Cumulative!AZ98-Cumulative!AY98</f>
        <v>732.18289999999979</v>
      </c>
      <c r="BA98" s="29"/>
      <c r="BB98" s="29">
        <f>Cumulative!BB98</f>
        <v>747.38697100000002</v>
      </c>
      <c r="BC98" s="29">
        <f>Cumulative!BC98-Cumulative!BB98</f>
        <v>633.4342190000001</v>
      </c>
      <c r="BD98" s="29">
        <f>Cumulative!BD98-Cumulative!BC98</f>
        <v>732.33089999999993</v>
      </c>
      <c r="BE98" s="29">
        <f>Cumulative!BE98-Cumulative!BD98</f>
        <v>702.79377000000022</v>
      </c>
      <c r="BF98" s="29"/>
      <c r="BG98" s="29">
        <f>Cumulative!BG98</f>
        <v>751.60839999999985</v>
      </c>
      <c r="BH98" s="29">
        <f>Cumulative!BH98-Cumulative!BG98</f>
        <v>756.00630033000016</v>
      </c>
      <c r="BI98" s="29">
        <f>Cumulative!BI98-Cumulative!BH98</f>
        <v>678.54555000000005</v>
      </c>
      <c r="BJ98" s="29">
        <f>Cumulative!BJ98-Cumulative!BI98</f>
        <v>768.21744900000022</v>
      </c>
      <c r="BK98" s="29"/>
      <c r="BL98" s="29">
        <f>Cumulative!BL98</f>
        <v>720.57723999999996</v>
      </c>
      <c r="BM98" s="29">
        <f>Cumulative!BM98-Cumulative!BL98</f>
        <v>706.7499489999999</v>
      </c>
      <c r="BN98" s="185">
        <f>Cumulative!BN98-Cumulative!BM98</f>
        <v>702.12722899999994</v>
      </c>
      <c r="BO98" s="185">
        <f>Cumulative!BO98-Cumulative!BN98</f>
        <v>672.63587900000039</v>
      </c>
      <c r="BP98" s="29"/>
      <c r="BQ98" s="29">
        <f>Cumulative!BQ98</f>
        <v>802.63670000000002</v>
      </c>
      <c r="BR98" s="29">
        <f>Cumulative!BR98-Cumulative!BQ98</f>
        <v>772.59452099999999</v>
      </c>
      <c r="BS98" s="29">
        <f>Cumulative!BS98-Cumulative!BR98</f>
        <v>790.60305999999991</v>
      </c>
      <c r="BT98" s="29">
        <f>Cumulative!BT98-Cumulative!BS98</f>
        <v>707.45472100000006</v>
      </c>
    </row>
    <row r="99" spans="2:72" x14ac:dyDescent="0.2">
      <c r="B99" s="37" t="s">
        <v>112</v>
      </c>
      <c r="C99" s="30" t="s">
        <v>113</v>
      </c>
      <c r="D99" s="38">
        <f>Cumulative!D99</f>
        <v>688.21918999999991</v>
      </c>
      <c r="E99" s="38">
        <f>Cumulative!E99-Cumulative!D99</f>
        <v>738.9426000000002</v>
      </c>
      <c r="F99" s="38">
        <f>Cumulative!F99-Cumulative!E99</f>
        <v>565.73332499999992</v>
      </c>
      <c r="G99" s="31">
        <f>Cumulative!G99-Cumulative!F99</f>
        <v>690.26926000000026</v>
      </c>
      <c r="H99" s="31"/>
      <c r="I99" s="31">
        <f>Cumulative!I99</f>
        <v>752.6</v>
      </c>
      <c r="J99" s="31">
        <f>Cumulative!J99-Cumulative!I99</f>
        <v>710.6</v>
      </c>
      <c r="K99" s="31">
        <f>Cumulative!K99-Cumulative!J99</f>
        <v>766.70682999999985</v>
      </c>
      <c r="L99" s="31">
        <f>Cumulative!L99-Cumulative!K99</f>
        <v>766.01580999999987</v>
      </c>
      <c r="M99" s="31"/>
      <c r="N99" s="31">
        <f>Cumulative!N99</f>
        <v>803.48754999999994</v>
      </c>
      <c r="O99" s="31">
        <f>Cumulative!O99-Cumulative!N99</f>
        <v>797.15547499999991</v>
      </c>
      <c r="P99" s="31">
        <f>Cumulative!P99-Cumulative!O99</f>
        <v>759.85697500000015</v>
      </c>
      <c r="Q99" s="31">
        <f>Cumulative!Q99-Cumulative!P99</f>
        <v>656.30000000000018</v>
      </c>
      <c r="R99" s="31"/>
      <c r="S99" s="31">
        <f>Cumulative!S99</f>
        <v>795.18376499999999</v>
      </c>
      <c r="T99" s="31">
        <f>Cumulative!T99-Cumulative!S99</f>
        <v>672.32151999999996</v>
      </c>
      <c r="U99" s="31">
        <f>Cumulative!U99-Cumulative!T99</f>
        <v>710.81946499999981</v>
      </c>
      <c r="V99" s="31">
        <f>Cumulative!V99-Cumulative!U99</f>
        <v>820.82977599999958</v>
      </c>
      <c r="W99" s="31"/>
      <c r="X99" s="31">
        <f>Cumulative!X99</f>
        <v>862.29985499999998</v>
      </c>
      <c r="Y99" s="31">
        <f>Cumulative!Y99-Cumulative!X99</f>
        <v>903.65594499999997</v>
      </c>
      <c r="Z99" s="31">
        <f>Cumulative!Z99-Cumulative!Y99</f>
        <v>941.60584999999969</v>
      </c>
      <c r="AA99" s="31">
        <f>Cumulative!AA99-Cumulative!Z99</f>
        <v>988.03482500000064</v>
      </c>
      <c r="AB99" s="31"/>
      <c r="AC99" s="31">
        <f>Cumulative!AC99</f>
        <v>990.64531499999998</v>
      </c>
      <c r="AD99" s="31">
        <f>Cumulative!AD99-Cumulative!AC99</f>
        <v>935.85468500000002</v>
      </c>
      <c r="AE99" s="31">
        <f>Cumulative!AE99-Cumulative!AD99</f>
        <v>963.24864500000012</v>
      </c>
      <c r="AF99" s="31">
        <f>Cumulative!AF99-Cumulative!AE99</f>
        <v>917.4195850000001</v>
      </c>
      <c r="AG99" s="31"/>
      <c r="AH99" s="31">
        <f>Cumulative!AH99</f>
        <v>1064.2955099999999</v>
      </c>
      <c r="AI99" s="31">
        <f>Cumulative!AI99-Cumulative!AH99</f>
        <v>1016.5067949999998</v>
      </c>
      <c r="AJ99" s="31">
        <f>Cumulative!AJ99-Cumulative!AI99</f>
        <v>1021.5724749999999</v>
      </c>
      <c r="AK99" s="31">
        <f>Cumulative!AK99-Cumulative!AJ99</f>
        <v>1132.9549400000001</v>
      </c>
      <c r="AL99" s="31"/>
      <c r="AM99" s="31">
        <f>Cumulative!AM99</f>
        <v>1241.76226</v>
      </c>
      <c r="AN99" s="31">
        <f>Cumulative!AN99-Cumulative!AM99</f>
        <v>1319.1573350000003</v>
      </c>
      <c r="AO99" s="31">
        <f>Cumulative!AO99-Cumulative!AN99</f>
        <v>1325.73367246</v>
      </c>
      <c r="AP99" s="151">
        <f>Cumulative!AP99-Cumulative!AO99</f>
        <v>1046.0204949999998</v>
      </c>
      <c r="AQ99" s="31"/>
      <c r="AR99" s="31">
        <f>Cumulative!AR99</f>
        <v>1114.3461849999999</v>
      </c>
      <c r="AS99" s="31">
        <f>Cumulative!AS99-Cumulative!AR99</f>
        <v>1327.2809899999997</v>
      </c>
      <c r="AT99" s="31">
        <f>Cumulative!AT99-Cumulative!AS99</f>
        <v>1192.5513999999998</v>
      </c>
      <c r="AU99" s="31">
        <f>Cumulative!AU99-Cumulative!AT99</f>
        <v>1072.7711600000007</v>
      </c>
      <c r="AV99" s="31"/>
      <c r="AW99" s="31">
        <f>Cumulative!AW99</f>
        <v>1170.1252500000001</v>
      </c>
      <c r="AX99" s="31">
        <f>Cumulative!AX99-Cumulative!AW99</f>
        <v>1254.2350500000002</v>
      </c>
      <c r="AY99" s="31">
        <f>Cumulative!AY99-Cumulative!AX99</f>
        <v>1325.3027499999998</v>
      </c>
      <c r="AZ99" s="31">
        <f>Cumulative!AZ99-Cumulative!AY99</f>
        <v>1308.556599999999</v>
      </c>
      <c r="BA99" s="31"/>
      <c r="BB99" s="31">
        <f>Cumulative!BB99</f>
        <v>1444.33133</v>
      </c>
      <c r="BC99" s="31">
        <f>Cumulative!BC99-Cumulative!BB99</f>
        <v>1118.1429120000003</v>
      </c>
      <c r="BD99" s="31">
        <f>Cumulative!BD99-Cumulative!BC99</f>
        <v>1465.1282999999994</v>
      </c>
      <c r="BE99" s="31">
        <f>Cumulative!BE99-Cumulative!BD99</f>
        <v>1472.1873500000011</v>
      </c>
      <c r="BF99" s="31"/>
      <c r="BG99" s="31">
        <f>Cumulative!BG99</f>
        <v>1465.1817500000002</v>
      </c>
      <c r="BH99" s="31">
        <f>Cumulative!BH99-Cumulative!BG99</f>
        <v>1413.9307000000003</v>
      </c>
      <c r="BI99" s="31">
        <f>Cumulative!BI99-Cumulative!BH99</f>
        <v>1104.2707</v>
      </c>
      <c r="BJ99" s="31">
        <f>Cumulative!BJ99-Cumulative!BI99</f>
        <v>1330.5021029999989</v>
      </c>
      <c r="BK99" s="31"/>
      <c r="BL99" s="31">
        <f>Cumulative!BL99</f>
        <v>1363.9145000000001</v>
      </c>
      <c r="BM99" s="31">
        <f>Cumulative!BM99-Cumulative!BL99</f>
        <v>1120.3691500000002</v>
      </c>
      <c r="BN99" s="151">
        <f>Cumulative!BN99-Cumulative!BM99</f>
        <v>1179.4064499999999</v>
      </c>
      <c r="BO99" s="151">
        <f>Cumulative!BO99-Cumulative!BN99</f>
        <v>1122.2725999999998</v>
      </c>
      <c r="BP99" s="31"/>
      <c r="BQ99" s="31">
        <f>Cumulative!BQ99</f>
        <v>1524.4155905</v>
      </c>
      <c r="BR99" s="31">
        <f>Cumulative!BR99-Cumulative!BQ99</f>
        <v>1319.01945</v>
      </c>
      <c r="BS99" s="31">
        <f>Cumulative!BS99-Cumulative!BR99</f>
        <v>1270.9560499999993</v>
      </c>
      <c r="BT99" s="31">
        <f>Cumulative!BT99-Cumulative!BS99</f>
        <v>1257.0500500000007</v>
      </c>
    </row>
    <row r="100" spans="2:72" x14ac:dyDescent="0.2">
      <c r="B100" s="215" t="s">
        <v>148</v>
      </c>
      <c r="C100" s="216" t="s">
        <v>91</v>
      </c>
      <c r="D100" s="39">
        <f>Cumulative!D100</f>
        <v>101.25999999999999</v>
      </c>
      <c r="E100" s="39">
        <f>Cumulative!E100-Cumulative!D100</f>
        <v>100.04714000000001</v>
      </c>
      <c r="F100" s="39">
        <f>Cumulative!F100-Cumulative!E100</f>
        <v>96.997860000000003</v>
      </c>
      <c r="G100" s="29">
        <f>Cumulative!G100-Cumulative!F100</f>
        <v>128.05410000000001</v>
      </c>
      <c r="H100" s="29"/>
      <c r="I100" s="29">
        <f>Cumulative!I100</f>
        <v>119.4</v>
      </c>
      <c r="J100" s="29">
        <f>Cumulative!J100-Cumulative!I100</f>
        <v>105.1</v>
      </c>
      <c r="K100" s="29">
        <f>Cumulative!K100-Cumulative!J100</f>
        <v>125.05599999999998</v>
      </c>
      <c r="L100" s="29">
        <f>Cumulative!L100-Cumulative!K100</f>
        <v>118.84976999999998</v>
      </c>
      <c r="M100" s="29"/>
      <c r="N100" s="29">
        <f>Cumulative!N100</f>
        <v>140.09118000000001</v>
      </c>
      <c r="O100" s="29">
        <f>Cumulative!O100-Cumulative!N100</f>
        <v>128.97117000000003</v>
      </c>
      <c r="P100" s="29">
        <f>Cumulative!P100-Cumulative!O100</f>
        <v>129.73764999999997</v>
      </c>
      <c r="Q100" s="29">
        <f>Cumulative!Q100-Cumulative!P100</f>
        <v>136.99999999999994</v>
      </c>
      <c r="R100" s="29"/>
      <c r="S100" s="29">
        <f>Cumulative!S100</f>
        <v>138.4949</v>
      </c>
      <c r="T100" s="29">
        <f>Cumulative!T100-Cumulative!S100</f>
        <v>100.29501000000002</v>
      </c>
      <c r="U100" s="29">
        <f>Cumulative!U100-Cumulative!T100</f>
        <v>111.57409000000001</v>
      </c>
      <c r="V100" s="29">
        <f>Cumulative!V100-Cumulative!U100</f>
        <v>130.87870099999998</v>
      </c>
      <c r="W100" s="29"/>
      <c r="X100" s="29">
        <f>Cumulative!X100</f>
        <v>134.62139999999999</v>
      </c>
      <c r="Y100" s="29">
        <f>Cumulative!Y100-Cumulative!X100</f>
        <v>186.66262000000006</v>
      </c>
      <c r="Z100" s="29">
        <f>Cumulative!Z100-Cumulative!Y100</f>
        <v>158.25825999999995</v>
      </c>
      <c r="AA100" s="29">
        <f>Cumulative!AA100-Cumulative!Z100</f>
        <v>171.21597999999994</v>
      </c>
      <c r="AB100" s="29"/>
      <c r="AC100" s="29">
        <f>Cumulative!AC100</f>
        <v>271.293858</v>
      </c>
      <c r="AD100" s="29">
        <f>Cumulative!AD100-Cumulative!AC100</f>
        <v>253.80314199999998</v>
      </c>
      <c r="AE100" s="29">
        <f>Cumulative!AE100-Cumulative!AD100</f>
        <v>267.08621800000003</v>
      </c>
      <c r="AF100" s="29">
        <f>Cumulative!AF100-Cumulative!AE100</f>
        <v>324.49790200000018</v>
      </c>
      <c r="AG100" s="29"/>
      <c r="AH100" s="29">
        <f>Cumulative!AH100</f>
        <v>271.35919999999999</v>
      </c>
      <c r="AI100" s="29">
        <f>Cumulative!AI100-Cumulative!AH100</f>
        <v>212.73562499999997</v>
      </c>
      <c r="AJ100" s="29">
        <f>Cumulative!AJ100-Cumulative!AI100</f>
        <v>212.04149999999998</v>
      </c>
      <c r="AK100" s="29">
        <f>Cumulative!AK100-Cumulative!AJ100</f>
        <v>261.53847000000007</v>
      </c>
      <c r="AL100" s="29"/>
      <c r="AM100" s="29">
        <f>Cumulative!AM100</f>
        <v>286.01988</v>
      </c>
      <c r="AN100" s="29">
        <f>Cumulative!AN100-Cumulative!AM100</f>
        <v>291.06323000000003</v>
      </c>
      <c r="AO100" s="29">
        <f>Cumulative!AO100-Cumulative!AN100</f>
        <v>290.53015899999991</v>
      </c>
      <c r="AP100" s="185">
        <f>Cumulative!AP100-Cumulative!AO100</f>
        <v>258.94288300000017</v>
      </c>
      <c r="AQ100" s="29"/>
      <c r="AR100" s="29">
        <f>Cumulative!AR100</f>
        <v>170.44086000000001</v>
      </c>
      <c r="AS100" s="29">
        <f>Cumulative!AS100-Cumulative!AR100</f>
        <v>232.73007299999998</v>
      </c>
      <c r="AT100" s="29">
        <f>Cumulative!AT100-Cumulative!AS100</f>
        <v>158.51788399999998</v>
      </c>
      <c r="AU100" s="29">
        <f>Cumulative!AU100-Cumulative!AT100</f>
        <v>128.43615799999998</v>
      </c>
      <c r="AV100" s="29"/>
      <c r="AW100" s="29">
        <f>Cumulative!AW100</f>
        <v>169.91118299999999</v>
      </c>
      <c r="AX100" s="29">
        <f>Cumulative!AX100-Cumulative!AW100</f>
        <v>256.85882600000002</v>
      </c>
      <c r="AY100" s="29">
        <f>Cumulative!AY100-Cumulative!AX100</f>
        <v>261.78245599999997</v>
      </c>
      <c r="AZ100" s="29">
        <f>Cumulative!AZ100-Cumulative!AY100</f>
        <v>232.50561999999991</v>
      </c>
      <c r="BA100" s="29"/>
      <c r="BB100" s="29">
        <f>Cumulative!BB100</f>
        <v>246.45004800000001</v>
      </c>
      <c r="BC100" s="29">
        <f>Cumulative!BC100-Cumulative!BB100</f>
        <v>96.953769999999992</v>
      </c>
      <c r="BD100" s="29">
        <f>Cumulative!BD100-Cumulative!BC100</f>
        <v>211.65331600000002</v>
      </c>
      <c r="BE100" s="29">
        <f>Cumulative!BE100-Cumulative!BD100</f>
        <v>291.25670000000002</v>
      </c>
      <c r="BF100" s="29"/>
      <c r="BG100" s="29">
        <f>Cumulative!BG100</f>
        <v>210.43393000000003</v>
      </c>
      <c r="BH100" s="29">
        <f>Cumulative!BH100-Cumulative!BG100</f>
        <v>205.84123999999997</v>
      </c>
      <c r="BI100" s="29">
        <f>Cumulative!BI100-Cumulative!BH100</f>
        <v>113.35527999999999</v>
      </c>
      <c r="BJ100" s="29">
        <f>Cumulative!BJ100-Cumulative!BI100</f>
        <v>153.97068999999999</v>
      </c>
      <c r="BK100" s="29"/>
      <c r="BL100" s="29">
        <f>Cumulative!BL100</f>
        <v>184.045841</v>
      </c>
      <c r="BM100" s="29">
        <f>Cumulative!BM100-Cumulative!BL100</f>
        <v>118.94646999999998</v>
      </c>
      <c r="BN100" s="185">
        <f>Cumulative!BN100-Cumulative!BM100</f>
        <v>100.665212</v>
      </c>
      <c r="BO100" s="185">
        <f>Cumulative!BO100-Cumulative!BN100</f>
        <v>141.45333000000005</v>
      </c>
      <c r="BP100" s="29"/>
      <c r="BQ100" s="29">
        <f>Cumulative!BQ100</f>
        <v>225.11717999999999</v>
      </c>
      <c r="BR100" s="29">
        <f>Cumulative!BR100-Cumulative!BQ100</f>
        <v>214.57918000000004</v>
      </c>
      <c r="BS100" s="29">
        <f>Cumulative!BS100-Cumulative!BR100</f>
        <v>142.28449999999998</v>
      </c>
      <c r="BT100" s="29">
        <f>Cumulative!BT100-Cumulative!BS100</f>
        <v>238.12700000000007</v>
      </c>
    </row>
    <row r="101" spans="2:72" x14ac:dyDescent="0.2">
      <c r="B101" s="37" t="s">
        <v>106</v>
      </c>
      <c r="C101" s="30" t="s">
        <v>114</v>
      </c>
      <c r="D101" s="38">
        <f>Cumulative!D101</f>
        <v>735.56200000000001</v>
      </c>
      <c r="E101" s="38">
        <f>Cumulative!E101-Cumulative!D101</f>
        <v>603.93499999999983</v>
      </c>
      <c r="F101" s="38">
        <f>Cumulative!F101-Cumulative!E101</f>
        <v>581.80999999999995</v>
      </c>
      <c r="G101" s="31">
        <f>Cumulative!G101-Cumulative!F101</f>
        <v>661.98499999999967</v>
      </c>
      <c r="H101" s="31"/>
      <c r="I101" s="31">
        <f>Cumulative!I101</f>
        <v>693.2</v>
      </c>
      <c r="J101" s="31">
        <f>Cumulative!J101-Cumulative!I101</f>
        <v>657.8</v>
      </c>
      <c r="K101" s="31">
        <f>Cumulative!K101-Cumulative!J101</f>
        <v>608.02599999999984</v>
      </c>
      <c r="L101" s="31">
        <f>Cumulative!L101-Cumulative!K101</f>
        <v>654.2982750000001</v>
      </c>
      <c r="M101" s="31"/>
      <c r="N101" s="31">
        <f>Cumulative!N101</f>
        <v>721.24519999999995</v>
      </c>
      <c r="O101" s="31">
        <f>Cumulative!O101-Cumulative!N101</f>
        <v>671.31240000000014</v>
      </c>
      <c r="P101" s="31">
        <f>Cumulative!P101-Cumulative!O101</f>
        <v>608.64239999999972</v>
      </c>
      <c r="Q101" s="31">
        <f>Cumulative!Q101-Cumulative!P101</f>
        <v>530</v>
      </c>
      <c r="R101" s="31"/>
      <c r="S101" s="31">
        <f>Cumulative!S101</f>
        <v>643.71999999999991</v>
      </c>
      <c r="T101" s="31">
        <f>Cumulative!T101-Cumulative!S101</f>
        <v>527.46170000000018</v>
      </c>
      <c r="U101" s="31">
        <v>473.48529999999988</v>
      </c>
      <c r="V101" s="31">
        <f>Cumulative!V101-Cumulative!U101</f>
        <v>512.69200000000001</v>
      </c>
      <c r="W101" s="31"/>
      <c r="X101" s="31">
        <f>Cumulative!X101</f>
        <v>504.67277999999999</v>
      </c>
      <c r="Y101" s="31">
        <f>Cumulative!Y101-Cumulative!X101</f>
        <v>461.05590000000018</v>
      </c>
      <c r="Z101" s="31">
        <f>Cumulative!Z101-Cumulative!Y101</f>
        <v>472.07409999999982</v>
      </c>
      <c r="AA101" s="31">
        <f>Cumulative!AA101-Cumulative!Z101</f>
        <v>515.47799999999984</v>
      </c>
      <c r="AB101" s="31"/>
      <c r="AC101" s="31">
        <f>Cumulative!AC101</f>
        <v>674.02735599999994</v>
      </c>
      <c r="AD101" s="31">
        <f>Cumulative!AD101-Cumulative!AC101</f>
        <v>719.57264399999997</v>
      </c>
      <c r="AE101" s="31">
        <f>Cumulative!AE101-Cumulative!AD101</f>
        <v>701.23505599999999</v>
      </c>
      <c r="AF101" s="31">
        <f>Cumulative!AF101-Cumulative!AE101</f>
        <v>799.45290400000067</v>
      </c>
      <c r="AG101" s="31"/>
      <c r="AH101" s="31">
        <f>Cumulative!AH101</f>
        <v>699.13369999999998</v>
      </c>
      <c r="AI101" s="31">
        <f>Cumulative!AI101-Cumulative!AH101</f>
        <v>577.95459999999991</v>
      </c>
      <c r="AJ101" s="31">
        <f>Cumulative!AJ101-Cumulative!AI101</f>
        <v>602.7838999999999</v>
      </c>
      <c r="AK101" s="31">
        <f>Cumulative!AK101-Cumulative!AJ101</f>
        <v>639.16643999999997</v>
      </c>
      <c r="AL101" s="31"/>
      <c r="AM101" s="31">
        <f>Cumulative!AM101</f>
        <v>610.38279999999997</v>
      </c>
      <c r="AN101" s="31">
        <f>Cumulative!AN101-Cumulative!AM101</f>
        <v>445.78201000000001</v>
      </c>
      <c r="AO101" s="31">
        <f>Cumulative!AO101-Cumulative!AN101</f>
        <v>528.29589999999985</v>
      </c>
      <c r="AP101" s="151">
        <f>Cumulative!AP101-Cumulative!AO101</f>
        <v>441.14313000000038</v>
      </c>
      <c r="AQ101" s="31"/>
      <c r="AR101" s="31">
        <f>Cumulative!AR101</f>
        <v>618.14611000000002</v>
      </c>
      <c r="AS101" s="31">
        <f>Cumulative!AS101-Cumulative!AR101</f>
        <v>522.31344999999976</v>
      </c>
      <c r="AT101" s="31">
        <f>Cumulative!AT101-Cumulative!AS101</f>
        <v>606.06185000000005</v>
      </c>
      <c r="AU101" s="31">
        <f>Cumulative!AU101-Cumulative!AT101</f>
        <v>625.23631000000023</v>
      </c>
      <c r="AV101" s="31"/>
      <c r="AW101" s="31">
        <f>Cumulative!AW101</f>
        <v>611.05749000000003</v>
      </c>
      <c r="AX101" s="31">
        <f>Cumulative!AX101-Cumulative!AW101</f>
        <v>685.07012999999995</v>
      </c>
      <c r="AY101" s="31">
        <f>Cumulative!AY101-Cumulative!AX101</f>
        <v>649.02801999999997</v>
      </c>
      <c r="AZ101" s="31">
        <f>Cumulative!AZ101-Cumulative!AY101</f>
        <v>679.82055999999966</v>
      </c>
      <c r="BA101" s="31"/>
      <c r="BB101" s="31">
        <f>Cumulative!BB101</f>
        <v>615.38187000000005</v>
      </c>
      <c r="BC101" s="31">
        <f>Cumulative!BC101-Cumulative!BB101</f>
        <v>586.11335999999994</v>
      </c>
      <c r="BD101" s="31">
        <f>Cumulative!BD101-Cumulative!BC101</f>
        <v>606.32523399999991</v>
      </c>
      <c r="BE101" s="31">
        <f>Cumulative!BE101-Cumulative!BD101</f>
        <v>553.78430000000026</v>
      </c>
      <c r="BF101" s="31"/>
      <c r="BG101" s="31">
        <f>Cumulative!BG101</f>
        <v>608.50040000000013</v>
      </c>
      <c r="BH101" s="31">
        <f>Cumulative!BH101-Cumulative!BG101</f>
        <v>603.42780000000016</v>
      </c>
      <c r="BI101" s="31">
        <f>Cumulative!BI101-Cumulative!BH101</f>
        <v>623.89505000000008</v>
      </c>
      <c r="BJ101" s="31">
        <f>Cumulative!BJ101-Cumulative!BI101</f>
        <v>612.07799999999952</v>
      </c>
      <c r="BK101" s="31"/>
      <c r="BL101" s="31">
        <f>Cumulative!BL101</f>
        <v>600.26109999999994</v>
      </c>
      <c r="BM101" s="31">
        <f>Cumulative!BM101-Cumulative!BL101</f>
        <v>598.18097299999999</v>
      </c>
      <c r="BN101" s="151">
        <f>Cumulative!BN101-Cumulative!BM101</f>
        <v>609.22849999999994</v>
      </c>
      <c r="BO101" s="151">
        <f>Cumulative!BO101-Cumulative!BN101</f>
        <v>624.82630000000017</v>
      </c>
      <c r="BP101" s="31"/>
      <c r="BQ101" s="31">
        <f>Cumulative!BQ101</f>
        <v>623.63124999999991</v>
      </c>
      <c r="BR101" s="31">
        <f>Cumulative!BR101-Cumulative!BQ101</f>
        <v>650.2328</v>
      </c>
      <c r="BS101" s="31">
        <f>Cumulative!BS101-Cumulative!BR101</f>
        <v>608.29570000000012</v>
      </c>
      <c r="BT101" s="31">
        <f>Cumulative!BT101-Cumulative!BS101</f>
        <v>550.79900000000021</v>
      </c>
    </row>
    <row r="102" spans="2:72" x14ac:dyDescent="0.2">
      <c r="B102" s="215" t="s">
        <v>148</v>
      </c>
      <c r="C102" s="216" t="s">
        <v>91</v>
      </c>
      <c r="D102" s="39">
        <f>Cumulative!D102</f>
        <v>17.149999999999999</v>
      </c>
      <c r="E102" s="39">
        <f>Cumulative!E102-Cumulative!D102</f>
        <v>0.98896000000000228</v>
      </c>
      <c r="F102" s="39">
        <f>Cumulative!F102-Cumulative!E102</f>
        <v>3.4610400000000006</v>
      </c>
      <c r="G102" s="29">
        <f>Cumulative!G102-Cumulative!F102</f>
        <v>13.399999999999999</v>
      </c>
      <c r="H102" s="29"/>
      <c r="I102" s="29">
        <f>Cumulative!I102</f>
        <v>10.4</v>
      </c>
      <c r="J102" s="29">
        <f>Cumulative!J102-Cumulative!I102</f>
        <v>6.1</v>
      </c>
      <c r="K102" s="29">
        <f>Cumulative!K102-Cumulative!J102</f>
        <v>8.8999999999999986</v>
      </c>
      <c r="L102" s="29">
        <f>Cumulative!L102-Cumulative!K102</f>
        <v>13.692720000000001</v>
      </c>
      <c r="M102" s="29"/>
      <c r="N102" s="29">
        <f>Cumulative!N102</f>
        <v>13.34662</v>
      </c>
      <c r="O102" s="29">
        <f>Cumulative!O102-Cumulative!N102</f>
        <v>7.1276300000000017</v>
      </c>
      <c r="P102" s="29">
        <f>Cumulative!P102-Cumulative!O102</f>
        <v>1.62575</v>
      </c>
      <c r="Q102" s="29">
        <f>Cumulative!Q102-Cumulative!P102</f>
        <v>13.799999999999997</v>
      </c>
      <c r="R102" s="29"/>
      <c r="S102" s="29">
        <f>Cumulative!S102</f>
        <v>7.2698</v>
      </c>
      <c r="T102" s="29">
        <f>Cumulative!T102-Cumulative!S102</f>
        <v>2.7203800000000005</v>
      </c>
      <c r="U102" s="29">
        <v>2.2098199999999988</v>
      </c>
      <c r="V102" s="29">
        <f>Cumulative!V102-Cumulative!U102</f>
        <v>11.585000000000001</v>
      </c>
      <c r="W102" s="29"/>
      <c r="X102" s="29">
        <f>Cumulative!X102</f>
        <v>4.5815999999999999</v>
      </c>
      <c r="Y102" s="29">
        <f>Cumulative!Y102-Cumulative!X102</f>
        <v>3.9695599999999995</v>
      </c>
      <c r="Z102" s="29">
        <f>Cumulative!Z102-Cumulative!Y102</f>
        <v>2.7488400000000013</v>
      </c>
      <c r="AA102" s="29">
        <f>Cumulative!AA102-Cumulative!Z102</f>
        <v>11.308969999999999</v>
      </c>
      <c r="AB102" s="29"/>
      <c r="AC102" s="29">
        <f>Cumulative!AC102</f>
        <v>16.796503999999999</v>
      </c>
      <c r="AD102" s="29">
        <f>Cumulative!AD102-Cumulative!AC102</f>
        <v>14.284116000000001</v>
      </c>
      <c r="AE102" s="29">
        <f>Cumulative!AE102-Cumulative!AD102</f>
        <v>19.508354000000001</v>
      </c>
      <c r="AF102" s="29">
        <f>Cumulative!AF102-Cumulative!AE102</f>
        <v>24.580495999999989</v>
      </c>
      <c r="AG102" s="29"/>
      <c r="AH102" s="29">
        <f>Cumulative!AH102</f>
        <v>15.993</v>
      </c>
      <c r="AI102" s="29">
        <f>Cumulative!AI102-Cumulative!AH102</f>
        <v>5.6965000000000021</v>
      </c>
      <c r="AJ102" s="29">
        <f>Cumulative!AJ102-Cumulative!AI102</f>
        <v>11.231369999999998</v>
      </c>
      <c r="AK102" s="29">
        <f>Cumulative!AK102-Cumulative!AJ102</f>
        <v>11.487569999999998</v>
      </c>
      <c r="AL102" s="29"/>
      <c r="AM102" s="29">
        <f>Cumulative!AM102</f>
        <v>9.80809</v>
      </c>
      <c r="AN102" s="29">
        <f>Cumulative!AN102-Cumulative!AM102</f>
        <v>5.4057399999999998</v>
      </c>
      <c r="AO102" s="29">
        <f>Cumulative!AO102-Cumulative!AN102</f>
        <v>8.7866099999999978</v>
      </c>
      <c r="AP102" s="185">
        <f>Cumulative!AP102-Cumulative!AO102</f>
        <v>12.289580999999998</v>
      </c>
      <c r="AQ102" s="29"/>
      <c r="AR102" s="29">
        <f>Cumulative!AR102</f>
        <v>8.8219079999999988</v>
      </c>
      <c r="AS102" s="29">
        <f>Cumulative!AS102-Cumulative!AR102</f>
        <v>6.9286130000000021</v>
      </c>
      <c r="AT102" s="29">
        <f>Cumulative!AT102-Cumulative!AS102</f>
        <v>10.837909999999995</v>
      </c>
      <c r="AU102" s="29">
        <f>Cumulative!AU102-Cumulative!AT102</f>
        <v>25.846540000000001</v>
      </c>
      <c r="AV102" s="29"/>
      <c r="AW102" s="29">
        <f>Cumulative!AW102</f>
        <v>7.9401400000000004</v>
      </c>
      <c r="AX102" s="29">
        <f>Cumulative!AX102-Cumulative!AW102</f>
        <v>17.254019999999997</v>
      </c>
      <c r="AY102" s="29">
        <f>Cumulative!AY102-Cumulative!AX102</f>
        <v>14.778210000000001</v>
      </c>
      <c r="AZ102" s="29">
        <f>Cumulative!AZ102-Cumulative!AY102</f>
        <v>21.368739999999995</v>
      </c>
      <c r="BA102" s="29"/>
      <c r="BB102" s="29">
        <f>Cumulative!BB102</f>
        <v>7.2122199999999994</v>
      </c>
      <c r="BC102" s="29">
        <f>Cumulative!BC102-Cumulative!BB102</f>
        <v>5.8843400000000008</v>
      </c>
      <c r="BD102" s="29">
        <f>Cumulative!BD102-Cumulative!BC102</f>
        <v>17.158747000000005</v>
      </c>
      <c r="BE102" s="29">
        <f>Cumulative!BE102-Cumulative!BD102</f>
        <v>10.775569999999998</v>
      </c>
      <c r="BF102" s="29"/>
      <c r="BG102" s="29">
        <f>Cumulative!BG102</f>
        <v>3.7532699999999997</v>
      </c>
      <c r="BH102" s="29">
        <f>Cumulative!BH102-Cumulative!BG102</f>
        <v>1.6753100000000005</v>
      </c>
      <c r="BI102" s="29">
        <f>Cumulative!BI102-Cumulative!BH102</f>
        <v>16.455630000000003</v>
      </c>
      <c r="BJ102" s="29">
        <f>Cumulative!BJ102-Cumulative!BI102</f>
        <v>3.3259399999999992</v>
      </c>
      <c r="BK102" s="29"/>
      <c r="BL102" s="29">
        <f>Cumulative!BL102</f>
        <v>7.1776</v>
      </c>
      <c r="BM102" s="29">
        <f>Cumulative!BM102-Cumulative!BL102</f>
        <v>7.3160299999999996</v>
      </c>
      <c r="BN102" s="185">
        <f>Cumulative!BN102-Cumulative!BM102</f>
        <v>14.015419999999999</v>
      </c>
      <c r="BO102" s="185">
        <f>Cumulative!BO102-Cumulative!BN102</f>
        <v>4.2240900000000003</v>
      </c>
      <c r="BP102" s="29"/>
      <c r="BQ102" s="29">
        <f>Cumulative!BQ102</f>
        <v>6.1045400000000001</v>
      </c>
      <c r="BR102" s="29">
        <f>Cumulative!BR102-Cumulative!BQ102</f>
        <v>5.6147300000000016</v>
      </c>
      <c r="BS102" s="29">
        <f>Cumulative!BS102-Cumulative!BR102</f>
        <v>9.5402500000000003</v>
      </c>
      <c r="BT102" s="29">
        <f>Cumulative!BT102-Cumulative!BS102</f>
        <v>2.0180299999999995</v>
      </c>
    </row>
    <row r="103" spans="2:72" x14ac:dyDescent="0.2">
      <c r="B103" s="37" t="s">
        <v>98</v>
      </c>
      <c r="C103" s="30" t="s">
        <v>99</v>
      </c>
      <c r="D103" s="38">
        <f>Cumulative!D103</f>
        <v>90.405990000000003</v>
      </c>
      <c r="E103" s="38">
        <f>Cumulative!E103-Cumulative!D103</f>
        <v>105.18993500000002</v>
      </c>
      <c r="F103" s="38">
        <f>Cumulative!F103-Cumulative!E103</f>
        <v>99.932980999999984</v>
      </c>
      <c r="G103" s="31">
        <f>Cumulative!G103-Cumulative!F103</f>
        <v>93.680439999999976</v>
      </c>
      <c r="H103" s="31"/>
      <c r="I103" s="31">
        <f>Cumulative!I103</f>
        <v>98.300000000000011</v>
      </c>
      <c r="J103" s="31">
        <f>Cumulative!J103-Cumulative!I103</f>
        <v>93.156407000000002</v>
      </c>
      <c r="K103" s="31">
        <f>Cumulative!K103-Cumulative!J103</f>
        <v>98.402179999999987</v>
      </c>
      <c r="L103" s="31">
        <f>Cumulative!L103-Cumulative!K103</f>
        <v>92.596349999999973</v>
      </c>
      <c r="M103" s="31"/>
      <c r="N103" s="31">
        <f>Cumulative!N103</f>
        <v>89.441630000000004</v>
      </c>
      <c r="O103" s="31">
        <f>Cumulative!O103-Cumulative!N103</f>
        <v>94.071364999999986</v>
      </c>
      <c r="P103" s="31">
        <f>Cumulative!P103-Cumulative!O103</f>
        <v>114.187005</v>
      </c>
      <c r="Q103" s="31">
        <f>Cumulative!Q103-Cumulative!P103</f>
        <v>103.09999999999997</v>
      </c>
      <c r="R103" s="31"/>
      <c r="S103" s="31">
        <f>Cumulative!S103</f>
        <v>124.52726699999999</v>
      </c>
      <c r="T103" s="31">
        <f>Cumulative!T103-Cumulative!S103</f>
        <v>113.10129799999999</v>
      </c>
      <c r="U103" s="31">
        <f>Cumulative!U103-Cumulative!T103</f>
        <v>102.32508999999999</v>
      </c>
      <c r="V103" s="31">
        <f>Cumulative!V103-Cumulative!U103</f>
        <v>106.90225100000004</v>
      </c>
      <c r="W103" s="31"/>
      <c r="X103" s="31">
        <f>Cumulative!X103</f>
        <v>85.803133000000003</v>
      </c>
      <c r="Y103" s="31">
        <f>Cumulative!Y103-Cumulative!X103</f>
        <v>91.386229999999983</v>
      </c>
      <c r="Z103" s="31">
        <f>Cumulative!Z103-Cumulative!Y103</f>
        <v>103.55230400000002</v>
      </c>
      <c r="AA103" s="31">
        <f>Cumulative!AA103-Cumulative!Z103</f>
        <v>105.492864</v>
      </c>
      <c r="AB103" s="31"/>
      <c r="AC103" s="31">
        <f>Cumulative!AC103</f>
        <v>111.383444</v>
      </c>
      <c r="AD103" s="31">
        <f>Cumulative!AD103-Cumulative!AC103</f>
        <v>105.51655600000001</v>
      </c>
      <c r="AE103" s="31">
        <f>Cumulative!AE103-Cumulative!AD103</f>
        <v>111.01821399999997</v>
      </c>
      <c r="AF103" s="31">
        <f>Cumulative!AF103-Cumulative!AE103</f>
        <v>116.69948700000003</v>
      </c>
      <c r="AG103" s="31"/>
      <c r="AH103" s="31">
        <f>Cumulative!AH103</f>
        <v>115.006534</v>
      </c>
      <c r="AI103" s="31">
        <f>Cumulative!AI103-Cumulative!AH103</f>
        <v>119.566107</v>
      </c>
      <c r="AJ103" s="31">
        <f>Cumulative!AJ103-Cumulative!AI103</f>
        <v>124.75896099999997</v>
      </c>
      <c r="AK103" s="31">
        <f>Cumulative!AK103-Cumulative!AJ103</f>
        <v>115.79859499999998</v>
      </c>
      <c r="AL103" s="31"/>
      <c r="AM103" s="31">
        <f>Cumulative!AM103</f>
        <v>123.69711799999999</v>
      </c>
      <c r="AN103" s="31">
        <f>Cumulative!AN103-Cumulative!AM103</f>
        <v>117.87319600000001</v>
      </c>
      <c r="AO103" s="31">
        <f>Cumulative!AO103-Cumulative!AN103</f>
        <v>128.627318</v>
      </c>
      <c r="AP103" s="151">
        <f>Cumulative!AP103-Cumulative!AO103</f>
        <v>115.11717700000003</v>
      </c>
      <c r="AQ103" s="31"/>
      <c r="AR103" s="31">
        <f>Cumulative!AR103</f>
        <v>112.23614400000001</v>
      </c>
      <c r="AS103" s="31">
        <f>Cumulative!AS103-Cumulative!AR103</f>
        <v>74.382843999999992</v>
      </c>
      <c r="AT103" s="31">
        <f>Cumulative!AT103-Cumulative!AS103</f>
        <v>120.88039999999995</v>
      </c>
      <c r="AU103" s="31">
        <f>Cumulative!AU103-Cumulative!AT103</f>
        <v>115.44906000000003</v>
      </c>
      <c r="AV103" s="31"/>
      <c r="AW103" s="31">
        <f>Cumulative!AW103</f>
        <v>118.03088</v>
      </c>
      <c r="AX103" s="31">
        <f>Cumulative!AX103-Cumulative!AW103</f>
        <v>122.51056</v>
      </c>
      <c r="AY103" s="31">
        <f>Cumulative!AY103-Cumulative!AX103</f>
        <v>126.44010999999998</v>
      </c>
      <c r="AZ103" s="31">
        <f>Cumulative!AZ103-Cumulative!AY103</f>
        <v>107.0475100000001</v>
      </c>
      <c r="BA103" s="31"/>
      <c r="BB103" s="31">
        <f>Cumulative!BB103</f>
        <v>111.35646</v>
      </c>
      <c r="BC103" s="31">
        <f>Cumulative!BC103-Cumulative!BB103</f>
        <v>104.21073099999998</v>
      </c>
      <c r="BD103" s="31">
        <f>Cumulative!BD103-Cumulative!BC103</f>
        <v>82.681504000000018</v>
      </c>
      <c r="BE103" s="31">
        <f>Cumulative!BE103-Cumulative!BD103</f>
        <v>89.493489999999952</v>
      </c>
      <c r="BF103" s="31"/>
      <c r="BG103" s="31">
        <f>Cumulative!BG103</f>
        <v>87.640990000000002</v>
      </c>
      <c r="BH103" s="31">
        <f>Cumulative!BH103-Cumulative!BG103</f>
        <v>91.480708000000035</v>
      </c>
      <c r="BI103" s="31">
        <f>Cumulative!BI103-Cumulative!BH103</f>
        <v>105.97518000000002</v>
      </c>
      <c r="BJ103" s="31">
        <f>Cumulative!BJ103-Cumulative!BI103</f>
        <v>103.11103699999995</v>
      </c>
      <c r="BK103" s="31"/>
      <c r="BL103" s="31">
        <f>Cumulative!BL103</f>
        <v>110.79865000000001</v>
      </c>
      <c r="BM103" s="31">
        <f>Cumulative!BM103-Cumulative!BL103</f>
        <v>117.85292699999999</v>
      </c>
      <c r="BN103" s="151">
        <f>Cumulative!BN103-Cumulative!BM103</f>
        <v>123.56712000000002</v>
      </c>
      <c r="BO103" s="151">
        <f>Cumulative!BO103-Cumulative!BN103</f>
        <v>113.44060000000002</v>
      </c>
      <c r="BP103" s="31"/>
      <c r="BQ103" s="31">
        <f>Cumulative!BQ103</f>
        <v>120.44941999999999</v>
      </c>
      <c r="BR103" s="31">
        <f>Cumulative!BR103-Cumulative!BQ103</f>
        <v>118.34593</v>
      </c>
      <c r="BS103" s="31">
        <f>Cumulative!BS103-Cumulative!BR103</f>
        <v>109.75087000000002</v>
      </c>
      <c r="BT103" s="31">
        <f>Cumulative!BT103-Cumulative!BS103</f>
        <v>100.25830999999999</v>
      </c>
    </row>
    <row r="104" spans="2:72" x14ac:dyDescent="0.2">
      <c r="B104" s="215" t="s">
        <v>148</v>
      </c>
      <c r="C104" s="216" t="s">
        <v>91</v>
      </c>
      <c r="D104" s="39">
        <f>Cumulative!D104</f>
        <v>47.651263500000006</v>
      </c>
      <c r="E104" s="39">
        <f>Cumulative!E104-Cumulative!D104</f>
        <v>55.052815000000002</v>
      </c>
      <c r="F104" s="39">
        <f>Cumulative!F104-Cumulative!E104</f>
        <v>46.269195999999994</v>
      </c>
      <c r="G104" s="29">
        <f>Cumulative!G104-Cumulative!F104</f>
        <v>53.425072</v>
      </c>
      <c r="H104" s="29"/>
      <c r="I104" s="29">
        <f>Cumulative!I104</f>
        <v>49.8</v>
      </c>
      <c r="J104" s="29">
        <f>Cumulative!J104-Cumulative!I104</f>
        <v>47.597481999999999</v>
      </c>
      <c r="K104" s="29">
        <f>Cumulative!K104-Cumulative!J104</f>
        <v>49.715967500000005</v>
      </c>
      <c r="L104" s="29">
        <f>Cumulative!L104-Cumulative!K104</f>
        <v>29.115760499999993</v>
      </c>
      <c r="M104" s="29"/>
      <c r="N104" s="29">
        <f>Cumulative!N104</f>
        <v>44.810302499999999</v>
      </c>
      <c r="O104" s="29">
        <f>Cumulative!O104-Cumulative!N104</f>
        <v>47.851250499999999</v>
      </c>
      <c r="P104" s="29">
        <f>Cumulative!P104-Cumulative!O104</f>
        <v>58.838447000000002</v>
      </c>
      <c r="Q104" s="29">
        <f>Cumulative!Q104-Cumulative!P104</f>
        <v>55.000000000000028</v>
      </c>
      <c r="R104" s="29"/>
      <c r="S104" s="29">
        <f>Cumulative!S104</f>
        <v>64.822985000000003</v>
      </c>
      <c r="T104" s="29">
        <f>Cumulative!T104-Cumulative!S104</f>
        <v>59.006166999999991</v>
      </c>
      <c r="U104" s="29">
        <f>Cumulative!U104-Cumulative!T104</f>
        <v>53.424394000000007</v>
      </c>
      <c r="V104" s="29">
        <f>Cumulative!V104-Cumulative!U104</f>
        <v>54.627234999999985</v>
      </c>
      <c r="W104" s="29"/>
      <c r="X104" s="29">
        <f>Cumulative!X104</f>
        <v>44.674985999999997</v>
      </c>
      <c r="Y104" s="29">
        <f>Cumulative!Y104-Cumulative!X104</f>
        <v>48.607516999999994</v>
      </c>
      <c r="Z104" s="29">
        <f>Cumulative!Z104-Cumulative!Y104</f>
        <v>53.820567000000011</v>
      </c>
      <c r="AA104" s="29">
        <f>Cumulative!AA104-Cumulative!Z104</f>
        <v>52.371803999999997</v>
      </c>
      <c r="AB104" s="29"/>
      <c r="AC104" s="29">
        <f>Cumulative!AC104</f>
        <v>55.308759999999999</v>
      </c>
      <c r="AD104" s="29">
        <f>Cumulative!AD104-Cumulative!AC104</f>
        <v>51.531240000000004</v>
      </c>
      <c r="AE104" s="29">
        <f>Cumulative!AE104-Cumulative!AD104</f>
        <v>56.899147999999997</v>
      </c>
      <c r="AF104" s="29">
        <f>Cumulative!AF104-Cumulative!AE104</f>
        <v>57.182795999999996</v>
      </c>
      <c r="AG104" s="29"/>
      <c r="AH104" s="29">
        <f>Cumulative!AH104</f>
        <v>57.563569000000001</v>
      </c>
      <c r="AI104" s="29">
        <f>Cumulative!AI104-Cumulative!AH104</f>
        <v>59.338787999999994</v>
      </c>
      <c r="AJ104" s="29">
        <f>Cumulative!AJ104-Cumulative!AI104</f>
        <v>64.297655499999991</v>
      </c>
      <c r="AK104" s="29">
        <f>Cumulative!AK104-Cumulative!AJ104</f>
        <v>58.048455500000017</v>
      </c>
      <c r="AL104" s="29"/>
      <c r="AM104" s="29">
        <f>Cumulative!AM104</f>
        <v>63.152390000000004</v>
      </c>
      <c r="AN104" s="29">
        <f>Cumulative!AN104-Cumulative!AM104</f>
        <v>61.363049999999994</v>
      </c>
      <c r="AO104" s="29">
        <f>Cumulative!AO104-Cumulative!AN104</f>
        <v>66.073923999999991</v>
      </c>
      <c r="AP104" s="185">
        <f>Cumulative!AP104-Cumulative!AO104</f>
        <v>57.224156999999991</v>
      </c>
      <c r="AQ104" s="29"/>
      <c r="AR104" s="29">
        <f>Cumulative!AR104</f>
        <v>55.462933000000007</v>
      </c>
      <c r="AS104" s="29">
        <f>Cumulative!AS104-Cumulative!AR104</f>
        <v>38.834002000000012</v>
      </c>
      <c r="AT104" s="29">
        <f>Cumulative!AT104-Cumulative!AS104</f>
        <v>61.170101999999986</v>
      </c>
      <c r="AU104" s="29">
        <f>Cumulative!AU104-Cumulative!AT104</f>
        <v>57.675186499999995</v>
      </c>
      <c r="AV104" s="29"/>
      <c r="AW104" s="29">
        <f>Cumulative!AW104</f>
        <v>61.814866000000002</v>
      </c>
      <c r="AX104" s="29">
        <f>Cumulative!AX104-Cumulative!AW104</f>
        <v>62.838879999999996</v>
      </c>
      <c r="AY104" s="29">
        <f>Cumulative!AY104-Cumulative!AX104</f>
        <v>66.476011999999983</v>
      </c>
      <c r="AZ104" s="29">
        <f>Cumulative!AZ104-Cumulative!AY104</f>
        <v>54.770180000000011</v>
      </c>
      <c r="BA104" s="29"/>
      <c r="BB104" s="29">
        <f>Cumulative!BB104</f>
        <v>56.899832999999994</v>
      </c>
      <c r="BC104" s="29">
        <f>Cumulative!BC104-Cumulative!BB104</f>
        <v>55.616785999999998</v>
      </c>
      <c r="BD104" s="29">
        <f>Cumulative!BD104-Cumulative!BC104</f>
        <v>41.477974000000017</v>
      </c>
      <c r="BE104" s="29">
        <f>Cumulative!BE104-Cumulative!BD104</f>
        <v>45.037854999999979</v>
      </c>
      <c r="BF104" s="29"/>
      <c r="BG104" s="29">
        <f>Cumulative!BG104</f>
        <v>46.394074000000003</v>
      </c>
      <c r="BH104" s="29">
        <f>Cumulative!BH104-Cumulative!BG104</f>
        <v>48.014366999999993</v>
      </c>
      <c r="BI104" s="29">
        <f>Cumulative!BI104-Cumulative!BH104</f>
        <v>56.580156000000002</v>
      </c>
      <c r="BJ104" s="29">
        <f>Cumulative!BJ104-Cumulative!BI104</f>
        <v>53.79639899999998</v>
      </c>
      <c r="BK104" s="29"/>
      <c r="BL104" s="29">
        <f>Cumulative!BL104</f>
        <v>59.695509000000001</v>
      </c>
      <c r="BM104" s="29">
        <f>Cumulative!BM104-Cumulative!BL104</f>
        <v>62.628518999999997</v>
      </c>
      <c r="BN104" s="185">
        <f>Cumulative!BN104-Cumulative!BM104</f>
        <v>66.188175999999999</v>
      </c>
      <c r="BO104" s="185">
        <f>Cumulative!BO104-Cumulative!BN104</f>
        <v>58.875369000000006</v>
      </c>
      <c r="BP104" s="29"/>
      <c r="BQ104" s="29">
        <f>Cumulative!BQ104</f>
        <v>63.942996999999998</v>
      </c>
      <c r="BR104" s="29">
        <f>Cumulative!BR104-Cumulative!BQ104</f>
        <v>62.089791999999996</v>
      </c>
      <c r="BS104" s="29">
        <f>Cumulative!BS104-Cumulative!BR104</f>
        <v>59.050666000000021</v>
      </c>
      <c r="BT104" s="29">
        <f>Cumulative!BT104-Cumulative!BS104</f>
        <v>51.165491999999972</v>
      </c>
    </row>
    <row r="105" spans="2:72" x14ac:dyDescent="0.2">
      <c r="B105" s="37" t="s">
        <v>97</v>
      </c>
      <c r="C105" s="30" t="s">
        <v>96</v>
      </c>
      <c r="D105" s="38">
        <f>Cumulative!D105</f>
        <v>191.7941391</v>
      </c>
      <c r="E105" s="38">
        <f>Cumulative!E105-Cumulative!D105</f>
        <v>206.9954899</v>
      </c>
      <c r="F105" s="38">
        <f>Cumulative!F105-Cumulative!E105</f>
        <v>176.07935599999996</v>
      </c>
      <c r="G105" s="31">
        <f>Cumulative!G105-Cumulative!F105</f>
        <v>167.67222909999998</v>
      </c>
      <c r="H105" s="31"/>
      <c r="I105" s="31">
        <f>Cumulative!I105</f>
        <v>161.9</v>
      </c>
      <c r="J105" s="31">
        <f>Cumulative!J105-Cumulative!I105</f>
        <v>179.69000000000003</v>
      </c>
      <c r="K105" s="31">
        <f>Cumulative!K105-Cumulative!J105</f>
        <v>163.56670100000002</v>
      </c>
      <c r="L105" s="31">
        <f>Cumulative!L105-Cumulative!K105</f>
        <v>165.82186910000001</v>
      </c>
      <c r="M105" s="31"/>
      <c r="N105" s="31">
        <f>Cumulative!N105</f>
        <v>193.0383649</v>
      </c>
      <c r="O105" s="31">
        <f>Cumulative!O105-Cumulative!N105</f>
        <v>208.9022401</v>
      </c>
      <c r="P105" s="31">
        <f>Cumulative!P105-Cumulative!O105</f>
        <v>208.35939499999995</v>
      </c>
      <c r="Q105" s="31">
        <f>Cumulative!Q105-Cumulative!P105</f>
        <v>198.00000000000011</v>
      </c>
      <c r="R105" s="31"/>
      <c r="S105" s="31">
        <f>Cumulative!S105</f>
        <v>186.13024490000001</v>
      </c>
      <c r="T105" s="31">
        <f>Cumulative!T105-Cumulative!S105</f>
        <v>207.08765999999989</v>
      </c>
      <c r="U105" s="31">
        <v>170.06184110000015</v>
      </c>
      <c r="V105" s="31">
        <f>Cumulative!V105-Cumulative!U105</f>
        <v>214.43094129999611</v>
      </c>
      <c r="W105" s="31"/>
      <c r="X105" s="31">
        <f>Cumulative!X105</f>
        <v>164.80232139999998</v>
      </c>
      <c r="Y105" s="31">
        <f>Cumulative!Y105-Cumulative!X105</f>
        <v>174.62327520000002</v>
      </c>
      <c r="Z105" s="31">
        <f>Cumulative!Z105-Cumulative!Y105</f>
        <v>167.40979059999995</v>
      </c>
      <c r="AA105" s="31">
        <f>Cumulative!AA105-Cumulative!Z105</f>
        <v>175.27738960000005</v>
      </c>
      <c r="AB105" s="31"/>
      <c r="AC105" s="31">
        <f>Cumulative!AC105</f>
        <v>178.88143209999998</v>
      </c>
      <c r="AD105" s="31">
        <f>Cumulative!AD105-Cumulative!AC105</f>
        <v>189.31856790000001</v>
      </c>
      <c r="AE105" s="31">
        <f>Cumulative!AE105-Cumulative!AD105</f>
        <v>162.69582910000003</v>
      </c>
      <c r="AF105" s="31">
        <f>Cumulative!AF105-Cumulative!AE105</f>
        <v>248.49743779999994</v>
      </c>
      <c r="AG105" s="31"/>
      <c r="AH105" s="31">
        <f>Cumulative!AH105</f>
        <v>198.74491569999998</v>
      </c>
      <c r="AI105" s="31">
        <f>Cumulative!AI105-Cumulative!AH105</f>
        <v>215.622005</v>
      </c>
      <c r="AJ105" s="31">
        <f>Cumulative!AJ105-Cumulative!AI105</f>
        <v>202.51143010000004</v>
      </c>
      <c r="AK105" s="31">
        <f>Cumulative!AK105-Cumulative!AJ105</f>
        <v>207.60572800000011</v>
      </c>
      <c r="AL105" s="31"/>
      <c r="AM105" s="31">
        <f>Cumulative!AM105</f>
        <v>195.6123758</v>
      </c>
      <c r="AN105" s="31">
        <f>Cumulative!AN105-Cumulative!AM105</f>
        <v>203.2840109</v>
      </c>
      <c r="AO105" s="31">
        <f>Cumulative!AO105-Cumulative!AN105</f>
        <v>208.67020123999987</v>
      </c>
      <c r="AP105" s="151">
        <f>Cumulative!AP105-Cumulative!AO105</f>
        <v>233.98747700000013</v>
      </c>
      <c r="AQ105" s="31"/>
      <c r="AR105" s="31">
        <f>Cumulative!AR105</f>
        <v>248.83212456000001</v>
      </c>
      <c r="AS105" s="31">
        <f>Cumulative!AS105-Cumulative!AR105</f>
        <v>244.00269617999993</v>
      </c>
      <c r="AT105" s="31">
        <f>Cumulative!AT105-Cumulative!AS105</f>
        <v>264.66408070000011</v>
      </c>
      <c r="AU105" s="31">
        <f>Cumulative!AU105-Cumulative!AT105</f>
        <v>277.99980802999994</v>
      </c>
      <c r="AV105" s="31"/>
      <c r="AW105" s="31">
        <f>Cumulative!AW105</f>
        <v>289.79094161865919</v>
      </c>
      <c r="AX105" s="31">
        <f>Cumulative!AX105-Cumulative!AW105</f>
        <v>300.47771450999994</v>
      </c>
      <c r="AY105" s="31">
        <f>Cumulative!AY105-Cumulative!AX105</f>
        <v>300.03347730298879</v>
      </c>
      <c r="AZ105" s="31">
        <f>Cumulative!AZ105-Cumulative!AY105</f>
        <v>296.54158054752975</v>
      </c>
      <c r="BA105" s="31"/>
      <c r="BB105" s="31">
        <f>Cumulative!BB105</f>
        <v>247.62128764172161</v>
      </c>
      <c r="BC105" s="31">
        <f>Cumulative!BC105-Cumulative!BB105</f>
        <v>177.98770286531197</v>
      </c>
      <c r="BD105" s="31">
        <f>Cumulative!BD105-Cumulative!BC105</f>
        <v>200.36746738881595</v>
      </c>
      <c r="BE105" s="31">
        <f>Cumulative!BE105-Cumulative!BD105</f>
        <v>312.97566780812156</v>
      </c>
      <c r="BF105" s="31"/>
      <c r="BG105" s="31">
        <f>Cumulative!BG105</f>
        <v>229.99137989865918</v>
      </c>
      <c r="BH105" s="31">
        <f>Cumulative!BH105-Cumulative!BG105</f>
        <v>234.41096983999998</v>
      </c>
      <c r="BI105" s="31">
        <f>Cumulative!BI105-Cumulative!BH105</f>
        <v>314.95332316134079</v>
      </c>
      <c r="BJ105" s="31">
        <f>Cumulative!BJ105-Cumulative!BI105</f>
        <v>239.19318199570228</v>
      </c>
      <c r="BK105" s="31"/>
      <c r="BL105" s="31">
        <f>Cumulative!BL105</f>
        <v>199.04596934999998</v>
      </c>
      <c r="BM105" s="31">
        <f>Cumulative!BM105-Cumulative!BL105</f>
        <v>293.04516144000013</v>
      </c>
      <c r="BN105" s="151">
        <f>Cumulative!BN105-Cumulative!BM105</f>
        <v>279.68364009000004</v>
      </c>
      <c r="BO105" s="151">
        <f>Cumulative!BO105-Cumulative!BN105</f>
        <v>366.10971558999984</v>
      </c>
      <c r="BP105" s="31"/>
      <c r="BQ105" s="31">
        <f>Cumulative!BQ105</f>
        <v>259.94156459999999</v>
      </c>
      <c r="BR105" s="31">
        <f>Cumulative!BR105-Cumulative!BQ105</f>
        <v>370.28792120000003</v>
      </c>
      <c r="BS105" s="31">
        <f>Cumulative!BS105-Cumulative!BR105</f>
        <v>354.04091889999995</v>
      </c>
      <c r="BT105" s="31">
        <f>Cumulative!BT105-Cumulative!BS105</f>
        <v>380.9754954</v>
      </c>
    </row>
    <row r="106" spans="2:72" x14ac:dyDescent="0.2">
      <c r="B106" s="37" t="s">
        <v>26</v>
      </c>
      <c r="C106" s="30" t="s">
        <v>26</v>
      </c>
      <c r="D106" s="38">
        <f>Cumulative!D106</f>
        <v>0</v>
      </c>
      <c r="E106" s="38">
        <f>Cumulative!E106-Cumulative!D106</f>
        <v>0</v>
      </c>
      <c r="F106" s="38">
        <f>Cumulative!F106-Cumulative!E106</f>
        <v>0</v>
      </c>
      <c r="G106" s="31">
        <f>Cumulative!G106-Cumulative!F106</f>
        <v>21.050999999999998</v>
      </c>
      <c r="H106" s="31"/>
      <c r="I106" s="31">
        <f>Cumulative!I106</f>
        <v>105.24</v>
      </c>
      <c r="J106" s="31">
        <f>Cumulative!J106-Cumulative!I106</f>
        <v>160.66699999999997</v>
      </c>
      <c r="K106" s="31">
        <f>Cumulative!K106-Cumulative!J106</f>
        <v>178.41199999999998</v>
      </c>
      <c r="L106" s="31">
        <f>Cumulative!L106-Cumulative!K106</f>
        <v>197.30600000000004</v>
      </c>
      <c r="M106" s="31"/>
      <c r="N106" s="31">
        <f>Cumulative!N106</f>
        <v>214.9</v>
      </c>
      <c r="O106" s="31">
        <f>Cumulative!O106-Cumulative!N106</f>
        <v>205.172</v>
      </c>
      <c r="P106" s="31">
        <f>Cumulative!P106-Cumulative!O106</f>
        <v>210.43600000000004</v>
      </c>
      <c r="Q106" s="31">
        <f>Cumulative!Q106-Cumulative!P106</f>
        <v>260.49299999999994</v>
      </c>
      <c r="R106" s="31"/>
      <c r="S106" s="31">
        <f>Cumulative!S106</f>
        <v>270.31700000000001</v>
      </c>
      <c r="T106" s="31">
        <f>Cumulative!T106-Cumulative!S106</f>
        <v>286.70799999999997</v>
      </c>
      <c r="U106" s="31">
        <f>Cumulative!U106-Cumulative!T106</f>
        <v>273.85800000000006</v>
      </c>
      <c r="V106" s="31">
        <f>Cumulative!V106-Cumulative!U106</f>
        <v>304.34899999999993</v>
      </c>
      <c r="W106" s="31"/>
      <c r="X106" s="31">
        <f>Cumulative!X106</f>
        <v>289.40300000000002</v>
      </c>
      <c r="Y106" s="31">
        <f>Cumulative!Y106-Cumulative!X106</f>
        <v>294.11900000000003</v>
      </c>
      <c r="Z106" s="31">
        <f>Cumulative!Z106-Cumulative!Y106</f>
        <v>242.495</v>
      </c>
      <c r="AA106" s="31">
        <f>Cumulative!AA106-Cumulative!Z106</f>
        <v>316.41599999999994</v>
      </c>
      <c r="AB106" s="31"/>
      <c r="AC106" s="31">
        <f>Cumulative!AC106</f>
        <v>225.703</v>
      </c>
      <c r="AD106" s="31">
        <f>Cumulative!AD106-Cumulative!AC106</f>
        <v>318.00300000000004</v>
      </c>
      <c r="AE106" s="31">
        <f>Cumulative!AE106-Cumulative!AD106</f>
        <v>326.82799999999997</v>
      </c>
      <c r="AF106" s="31">
        <f>Cumulative!AF106-Cumulative!AE106</f>
        <v>296.53200000000004</v>
      </c>
      <c r="AG106" s="31"/>
      <c r="AH106" s="31">
        <f>Cumulative!AH106</f>
        <v>311.637</v>
      </c>
      <c r="AI106" s="31">
        <f>Cumulative!AI106-Cumulative!AH106</f>
        <v>307.62499999999994</v>
      </c>
      <c r="AJ106" s="31">
        <f>Cumulative!AJ106-Cumulative!AI106</f>
        <v>288.10500000000002</v>
      </c>
      <c r="AK106" s="31">
        <f>Cumulative!AK106-Cumulative!AJ106</f>
        <v>306.21199999999999</v>
      </c>
      <c r="AL106" s="31"/>
      <c r="AM106" s="31">
        <f>Cumulative!AM106</f>
        <v>258.05700000000002</v>
      </c>
      <c r="AN106" s="31">
        <f>Cumulative!AN106-Cumulative!AM106</f>
        <v>224.35599999999999</v>
      </c>
      <c r="AO106" s="31">
        <f>Cumulative!AO106-Cumulative!AN106</f>
        <v>300.30799999999999</v>
      </c>
      <c r="AP106" s="151">
        <f>Cumulative!AP106-Cumulative!AO106</f>
        <v>301.77</v>
      </c>
      <c r="AQ106" s="31"/>
      <c r="AR106" s="31">
        <f>Cumulative!AR106</f>
        <v>255.53</v>
      </c>
      <c r="AS106" s="31">
        <f>Cumulative!AS106-Cumulative!AR106</f>
        <v>282.54899999999998</v>
      </c>
      <c r="AT106" s="31">
        <f>Cumulative!AT106-Cumulative!AS106</f>
        <v>309.98</v>
      </c>
      <c r="AU106" s="31">
        <f>Cumulative!AU106-Cumulative!AT106</f>
        <v>334.35799999999995</v>
      </c>
      <c r="AV106" s="31"/>
      <c r="AW106" s="31">
        <f>Cumulative!AW106</f>
        <v>312.92</v>
      </c>
      <c r="AX106" s="31">
        <f>Cumulative!AX106-Cumulative!AW106</f>
        <v>308.27600000000001</v>
      </c>
      <c r="AY106" s="31">
        <f>Cumulative!AY106-Cumulative!AX106</f>
        <v>314.399</v>
      </c>
      <c r="AZ106" s="31">
        <f>Cumulative!AZ106-Cumulative!AY106</f>
        <v>319.47499999999991</v>
      </c>
      <c r="BA106" s="31"/>
      <c r="BB106" s="31">
        <f>Cumulative!BB106</f>
        <v>294.24299999999999</v>
      </c>
      <c r="BC106" s="31">
        <f>Cumulative!BC106-Cumulative!BB106</f>
        <v>272.02799999999996</v>
      </c>
      <c r="BD106" s="31">
        <f>Cumulative!BD106-Cumulative!BC106</f>
        <v>313.87400000000002</v>
      </c>
      <c r="BE106" s="31">
        <f>Cumulative!BE106-Cumulative!BD106</f>
        <v>290.23500000000013</v>
      </c>
      <c r="BF106" s="31"/>
      <c r="BG106" s="31">
        <f>Cumulative!BG106</f>
        <v>306.96899999999999</v>
      </c>
      <c r="BH106" s="31">
        <f>Cumulative!BH106-Cumulative!BG106</f>
        <v>297.40600000000001</v>
      </c>
      <c r="BI106" s="31">
        <f>Cumulative!BI106-Cumulative!BH106</f>
        <v>275.74199999999996</v>
      </c>
      <c r="BJ106" s="31">
        <f>Cumulative!BJ106-Cumulative!BI106</f>
        <v>284.06200000000013</v>
      </c>
      <c r="BK106" s="31"/>
      <c r="BL106" s="31">
        <f>Cumulative!BL106</f>
        <v>301.47300000000001</v>
      </c>
      <c r="BM106" s="31">
        <f>Cumulative!BM106-Cumulative!BL106</f>
        <v>341.26399999999995</v>
      </c>
      <c r="BN106" s="151">
        <f>Cumulative!BN106-Cumulative!BM106</f>
        <v>361.13099999999997</v>
      </c>
      <c r="BO106" s="151">
        <f>Cumulative!BO106-Cumulative!BN106</f>
        <v>347.59500000000003</v>
      </c>
      <c r="BP106" s="31"/>
      <c r="BQ106" s="31">
        <f>Cumulative!BQ106</f>
        <v>354.68099999999998</v>
      </c>
      <c r="BR106" s="31">
        <f>Cumulative!BR106-Cumulative!BQ106</f>
        <v>366.50000000000006</v>
      </c>
      <c r="BS106" s="31">
        <f>Cumulative!BS106-Cumulative!BR106</f>
        <v>361.94799999999987</v>
      </c>
      <c r="BT106" s="31">
        <f>Cumulative!BT106-Cumulative!BS106</f>
        <v>366.97800000000007</v>
      </c>
    </row>
    <row r="107" spans="2:72" s="8" customFormat="1" x14ac:dyDescent="0.2">
      <c r="B107" s="215" t="s">
        <v>148</v>
      </c>
      <c r="C107" s="216" t="s">
        <v>91</v>
      </c>
      <c r="D107" s="39">
        <f>Cumulative!D107</f>
        <v>0</v>
      </c>
      <c r="E107" s="39">
        <f>Cumulative!E107-Cumulative!D107</f>
        <v>0</v>
      </c>
      <c r="F107" s="39">
        <f>Cumulative!F107-Cumulative!E107</f>
        <v>0</v>
      </c>
      <c r="G107" s="29">
        <f>Cumulative!G107-Cumulative!F107</f>
        <v>21.050999999999998</v>
      </c>
      <c r="H107" s="29"/>
      <c r="I107" s="29">
        <f>Cumulative!I107</f>
        <v>108.32</v>
      </c>
      <c r="J107" s="29">
        <f>Cumulative!J107-Cumulative!I107</f>
        <v>160.40799999999996</v>
      </c>
      <c r="K107" s="29">
        <f>Cumulative!K107-Cumulative!J107</f>
        <v>167.2912</v>
      </c>
      <c r="L107" s="29">
        <f>Cumulative!L107-Cumulative!K107</f>
        <v>193.89400000000001</v>
      </c>
      <c r="M107" s="29"/>
      <c r="N107" s="29">
        <f>Cumulative!N107</f>
        <v>190.85409999999999</v>
      </c>
      <c r="O107" s="29">
        <f>Cumulative!O107-Cumulative!N107</f>
        <v>192.71529000000001</v>
      </c>
      <c r="P107" s="29">
        <f>Cumulative!P107-Cumulative!O107</f>
        <v>176.51271999999994</v>
      </c>
      <c r="Q107" s="29">
        <f>Cumulative!Q107-Cumulative!P107</f>
        <v>157.52089000000001</v>
      </c>
      <c r="R107" s="29"/>
      <c r="S107" s="29">
        <f>Cumulative!S107</f>
        <v>205.548</v>
      </c>
      <c r="T107" s="29">
        <f>Cumulative!T107-Cumulative!S107</f>
        <v>167.02100000000002</v>
      </c>
      <c r="U107" s="29">
        <f>Cumulative!U107-Cumulative!T107</f>
        <v>199.29239000000001</v>
      </c>
      <c r="V107" s="29">
        <f>Cumulative!V107-Cumulative!U107</f>
        <v>203.01390099999992</v>
      </c>
      <c r="W107" s="29"/>
      <c r="X107" s="29">
        <f>Cumulative!X107</f>
        <v>219.55500000000001</v>
      </c>
      <c r="Y107" s="29">
        <f>Cumulative!Y107-Cumulative!X107</f>
        <v>185.06295</v>
      </c>
      <c r="Z107" s="29">
        <f>Cumulative!Z107-Cumulative!Y107</f>
        <v>187.89619999999996</v>
      </c>
      <c r="AA107" s="29">
        <f>Cumulative!AA107-Cumulative!Z107</f>
        <v>210.70360000000005</v>
      </c>
      <c r="AB107" s="29"/>
      <c r="AC107" s="29">
        <f>Cumulative!AC107</f>
        <v>220.49465000000001</v>
      </c>
      <c r="AD107" s="29">
        <f>Cumulative!AD107-Cumulative!AC107</f>
        <v>228.29299999999998</v>
      </c>
      <c r="AE107" s="29">
        <f>Cumulative!AE107-Cumulative!AD107</f>
        <v>220.34135000000003</v>
      </c>
      <c r="AF107" s="29">
        <f>Cumulative!AF107-Cumulative!AE107</f>
        <v>229.01859999999999</v>
      </c>
      <c r="AG107" s="29"/>
      <c r="AH107" s="29">
        <f>Cumulative!AH107</f>
        <v>252.678</v>
      </c>
      <c r="AI107" s="29">
        <f>Cumulative!AI107-Cumulative!AH107</f>
        <v>212.32560000000001</v>
      </c>
      <c r="AJ107" s="29">
        <f>Cumulative!AJ107-Cumulative!AI107</f>
        <v>228.65599999999995</v>
      </c>
      <c r="AK107" s="29">
        <f>Cumulative!AK107-Cumulative!AJ107</f>
        <v>256.34340000000009</v>
      </c>
      <c r="AL107" s="29"/>
      <c r="AM107" s="29">
        <f>Cumulative!AM107</f>
        <v>223.291</v>
      </c>
      <c r="AN107" s="29">
        <f>Cumulative!AN107-Cumulative!AM107</f>
        <v>169.25100000000003</v>
      </c>
      <c r="AO107" s="29">
        <f>Cumulative!AO107-Cumulative!AN107</f>
        <v>210.67600000000004</v>
      </c>
      <c r="AP107" s="185">
        <f>Cumulative!AP107-Cumulative!AO107</f>
        <v>189.06974999999989</v>
      </c>
      <c r="AQ107" s="29"/>
      <c r="AR107" s="29">
        <f>Cumulative!AR107</f>
        <v>208.99199999999999</v>
      </c>
      <c r="AS107" s="29">
        <f>Cumulative!AS107-Cumulative!AR107</f>
        <v>223.78799999999998</v>
      </c>
      <c r="AT107" s="29">
        <f>Cumulative!AT107-Cumulative!AS107</f>
        <v>251.43984999999998</v>
      </c>
      <c r="AU107" s="29">
        <f>Cumulative!AU107-Cumulative!AT107</f>
        <v>215.49845000000028</v>
      </c>
      <c r="AV107" s="29"/>
      <c r="AW107" s="29">
        <f>Cumulative!AW107</f>
        <v>238.1583</v>
      </c>
      <c r="AX107" s="29">
        <f>Cumulative!AX107-Cumulative!AW107</f>
        <v>239.57220000000001</v>
      </c>
      <c r="AY107" s="29">
        <f>Cumulative!AY107-Cumulative!AX107</f>
        <v>226.26425000000006</v>
      </c>
      <c r="AZ107" s="29">
        <f>Cumulative!AZ107-Cumulative!AY107</f>
        <v>246.12934999999993</v>
      </c>
      <c r="BA107" s="29"/>
      <c r="BB107" s="29">
        <f>Cumulative!BB107</f>
        <v>226.1146</v>
      </c>
      <c r="BC107" s="29">
        <f>Cumulative!BC107-Cumulative!BB107</f>
        <v>240.54130000000004</v>
      </c>
      <c r="BD107" s="29">
        <f>Cumulative!BD107-Cumulative!BC107</f>
        <v>244.09165000000002</v>
      </c>
      <c r="BE107" s="29">
        <f>Cumulative!BE107-Cumulative!BD107</f>
        <v>220.08029999999997</v>
      </c>
      <c r="BF107" s="29"/>
      <c r="BG107" s="29">
        <f>Cumulative!BG107</f>
        <v>250.38244999999998</v>
      </c>
      <c r="BH107" s="29">
        <f>Cumulative!BH107-Cumulative!BG107</f>
        <v>272.03815000000009</v>
      </c>
      <c r="BI107" s="29">
        <f>Cumulative!BI107-Cumulative!BH107</f>
        <v>268.5062499999998</v>
      </c>
      <c r="BJ107" s="29">
        <f>Cumulative!BJ107-Cumulative!BI107</f>
        <v>246.19695000000024</v>
      </c>
      <c r="BK107" s="29"/>
      <c r="BL107" s="29">
        <f>Cumulative!BL107</f>
        <v>219.95349999999996</v>
      </c>
      <c r="BM107" s="29">
        <f>Cumulative!BM107-Cumulative!BL107</f>
        <v>250.3218</v>
      </c>
      <c r="BN107" s="185">
        <f>Cumulative!BN107-Cumulative!BM107</f>
        <v>251.06784999999996</v>
      </c>
      <c r="BO107" s="185">
        <f>Cumulative!BO107-Cumulative!BN107</f>
        <v>241.64224999999999</v>
      </c>
      <c r="BP107" s="29"/>
      <c r="BQ107" s="29">
        <f>Cumulative!BQ107</f>
        <v>250.38889999999998</v>
      </c>
      <c r="BR107" s="29">
        <f>Cumulative!BR107-Cumulative!BQ107</f>
        <v>270.70440000000002</v>
      </c>
      <c r="BS107" s="29">
        <f>Cumulative!BS107-Cumulative!BR107</f>
        <v>254.64814999999999</v>
      </c>
      <c r="BT107" s="29">
        <f>Cumulative!BT107-Cumulative!BS107</f>
        <v>230.17055000000005</v>
      </c>
    </row>
    <row r="108" spans="2:72" ht="15" thickBot="1" x14ac:dyDescent="0.25">
      <c r="B108" s="65" t="s">
        <v>362</v>
      </c>
      <c r="C108" s="66" t="s">
        <v>363</v>
      </c>
      <c r="D108" s="217">
        <f>D97-D98+D99-D100+D101-D102+D103-D104+D105+D106-D107+MAX(0,D98-D97)</f>
        <v>1576.0353755999997</v>
      </c>
      <c r="E108" s="217">
        <f>E97-E98+E99-E100+E101-E102+E103-E104+E105+E106-E107+MAX(0,E98+D98-E97-D97)-MAX(0,D98-D97)</f>
        <v>1539.2305299000002</v>
      </c>
      <c r="F108" s="217">
        <f>F97-F98+F99-F100+F101-F102+F103-F104+F105+F106-F107+MAX(0,F98+E98+D98-F97-E97-D97)-MAX(0,E98+D98-E97-D97)</f>
        <v>1317.1639459999999</v>
      </c>
      <c r="G108" s="217">
        <f>G97-G98+G99-G100+G101-G102+G103-G104+G105+G106-G107+MAX(0,G98+F98+E98+D98-G97-F97-E97-D97)-MAX(0,F98+E98+D98-F97-E97-D97)</f>
        <v>1454.3782570999997</v>
      </c>
      <c r="H108" s="217"/>
      <c r="I108" s="217">
        <f>I97-I98+I99-I100+I101-I102+I103-I104+I105+I106-I107+MAX(0,I98-I97)</f>
        <v>1555.8200000000002</v>
      </c>
      <c r="J108" s="217">
        <f>J97-J98+J99-J100+J101-J102+J103-J104+J105+J106-J107+MAX(0,J98+I98-J97-I97)-MAX(0,I98-I97)</f>
        <v>1531.0079250000001</v>
      </c>
      <c r="K108" s="217">
        <f>K97-K98+K99-K100+K101-K102+K103-K104+K105+K106-K107+MAX(0,K98+J98+I98-K97-J97-I97)-MAX(0,J98+I98-J97-I97)</f>
        <v>1498.8206534999995</v>
      </c>
      <c r="L108" s="217">
        <f>L97-L98+L99-L100+L101-L102+L103-L104+L105+L106-L107+MAX(0,L98+K98+J98+I98-L97-K97-J97-I97)-MAX(0,K98+J98+I98-K97-J97-I97)</f>
        <v>1560.0077035999998</v>
      </c>
      <c r="M108" s="217"/>
      <c r="N108" s="217">
        <f>N97-N98+N99-N100+N101-N102+N103-N104+N105+N106-N107+MAX(0,N98-N97)</f>
        <v>1646.8123823999999</v>
      </c>
      <c r="O108" s="217">
        <f>O97-O98+O99-O100+O101-O102+O103-O104+O105+O106-O107+MAX(0,O98+N98-O97-N97)-MAX(0,N98-N97)</f>
        <v>1635.4340695999997</v>
      </c>
      <c r="P108" s="217">
        <f>P97-P98+P99-P100+P101-P102+P103-P104+P105+P106-P107+MAX(0,P98+O98+N98-P97-O97-N97)-MAX(0,O98+N98-O97-N97)</f>
        <v>1557.3794380000002</v>
      </c>
      <c r="Q108" s="217">
        <f>Q97-Q98+Q99-Q100+Q101-Q102+Q103-Q104+Q105+Q106-Q107+MAX(0,Q98+P98+O98+N98-Q97-P97-O97-N97)-MAX(0,P98+O98+N98-P97-O97-N97)</f>
        <v>1427.7721100000001</v>
      </c>
      <c r="R108" s="217"/>
      <c r="S108" s="217">
        <f>S97-S98+S99-S100+S101-S102+S103-S104+S105+S106-S107+MAX(0,S98-S97)</f>
        <v>1611.6301618999998</v>
      </c>
      <c r="T108" s="217">
        <f>T97-T98+T99-T100+T101-T102+T103-T104+T105+T106-T107+MAX(0,T98+S98-T97-S97)-MAX(0,S98-S97)</f>
        <v>1489.4996210000002</v>
      </c>
      <c r="U108" s="217">
        <f>U97-U98+U99-U100+U101-U102+U103-U104+U105+U106-U107+MAX(0,U98+T98+S98-U97-T97-S97)-MAX(0,T98+S98-T97-S97)</f>
        <v>1366.7166320999995</v>
      </c>
      <c r="V108" s="217">
        <f>V97-V98+V99-V100+V101-V102+V103-V104+V105+V106-V107+MAX(0,V98+U98+T98+S98-V97-U97-T97-S97)-MAX(0,U98+T98+S98-U97-T97-S97)</f>
        <v>1561.8146682999959</v>
      </c>
      <c r="W108" s="217"/>
      <c r="X108" s="217">
        <f>X97-X98+X99-X100+X101-X102+X103-X104+X105+X106-X107+MAX(0,X98-X97)</f>
        <v>1504.9432033999997</v>
      </c>
      <c r="Y108" s="217">
        <f>Y97-Y98+Y99-Y100+Y101-Y102+Y103-Y104+Y105+Y106-Y107+MAX(0,Y98+X98-Y97-X97)-MAX(0,X98-X97)</f>
        <v>1532.2300032000003</v>
      </c>
      <c r="Z108" s="217">
        <f>Z97-Z98+Z99-Z100+Z101-Z102+Z103-Z104+Z105+Z106-Z107+MAX(0,Z98+Y98+X98-Z97-Y97-X97)-MAX(0,Y98+X98-Y97-X97)</f>
        <v>1658.8276875999993</v>
      </c>
      <c r="AA108" s="217">
        <f>AA97-AA98+AA99-AA100+AA101-AA102+AA103-AA104+AA105+AA106-AA107+MAX(0,AA98+Z98+Y98+X98-AA97-Z97-Y97-X97)-MAX(0,Z98+Y98+X98-Z97-Y97-X97)</f>
        <v>1792.9730546000012</v>
      </c>
      <c r="AB108" s="217"/>
      <c r="AC108" s="217">
        <f>AC97-AC98+AC99-AC100+AC101-AC102+AC103-AC104+AC105+AC106-AC107+MAX(0,AC98-AC97)</f>
        <v>1772.9765250999999</v>
      </c>
      <c r="AD108" s="217">
        <f>AD97-AD98+AD99-AD100+AD101-AD102+AD103-AD104+AD105+AD106-AD107+MAX(0,AD98+AC98-AD97-AC97)-MAX(0,AC98-AC97)</f>
        <v>1826.2242049000004</v>
      </c>
      <c r="AE108" s="217">
        <f>AE97-AE98+AE99-AE100+AE101-AE102+AE103-AE104+AE105+AE106-AE107+MAX(0,AE98+AD98+AC98-AE97-AD97-AC97)-MAX(0,AD98+AC98-AD97-AC97)</f>
        <v>1843.6711240999998</v>
      </c>
      <c r="AF108" s="217">
        <f>AF97-AF98+AF99-AF100+AF101-AF102+AF103-AF104+AF105+AF106-AF107+MAX(0,AF98+AE98+AD98+AC98-AF97-AE97-AD97-AC97)-MAX(0,AE98+AD98+AC98-AE97-AD97-AC97)</f>
        <v>1889.295569800001</v>
      </c>
      <c r="AG108" s="217"/>
      <c r="AH108" s="217">
        <f>AH97-AH98+AH99-AH100+AH101-AH102+AH103-AH104+AH105+AH106-AH107+MAX(0,AH98-AH97)</f>
        <v>1899.5443407000002</v>
      </c>
      <c r="AI108" s="217">
        <f>AI97-AI98+AI99-AI100+AI101-AI102+AI103-AI104+AI105+AI106-AI107+MAX(0,AI98+AH98-AI97-AH97)-MAX(0,AH98-AH97)</f>
        <v>1849.0592039999992</v>
      </c>
      <c r="AJ108" s="217">
        <f>AJ97-AJ98+AJ99-AJ100+AJ101-AJ102+AJ103-AJ104+AJ105+AJ106-AJ107+MAX(0,AJ98+AI98+AH98-AJ97-AI97-AH97)-MAX(0,AI98+AH98-AI97-AH97)</f>
        <v>1879.0287006000003</v>
      </c>
      <c r="AK108" s="217">
        <f>AK97-AK98+AK99-AK100+AK101-AK102+AK103-AK104+AK105+AK106-AK107+MAX(0,AK98+AJ98+AI98+AH98-AK97-AJ97-AI97-AH97)-MAX(0,AJ98+AI98+AH98-AJ97-AI97-AH97)</f>
        <v>1886.7659774999993</v>
      </c>
      <c r="AL108" s="217"/>
      <c r="AM108" s="217">
        <f>AM97-AM98+AM99-AM100+AM101-AM102+AM103-AM104+AM105+AM106-AM107+MAX(0,AM98-AM97)</f>
        <v>1936.2156838000003</v>
      </c>
      <c r="AN108" s="217">
        <f>AN97-AN98+AN99-AN100+AN101-AN102+AN103-AN104+AN105+AN106-AN107+MAX(0,AN98+AM98-AN97-AM97)-MAX(0,AM98-AM97)</f>
        <v>1866.8292119000012</v>
      </c>
      <c r="AO108" s="217">
        <f>AO97-AO98+AO99-AO100+AO101-AO102+AO103-AO104+AO105+AO106-AO107+MAX(0,AO98+AN98+AM98-AO97-AN97-AM97)-MAX(0,AN98+AM98-AN97-AM97)</f>
        <v>1997.3254296999994</v>
      </c>
      <c r="AP108" s="217">
        <f>AP97-AP98+AP99-AP100+AP101-AP102+AP103-AP104+AP105+AP106-AP107+MAX(0,AP98+AO98+AN98+AM98-AP97-AO97-AN97-AM97)-MAX(0,AO98+AN98+AM98-AO97-AN97-AM97)</f>
        <v>1657.8019370000004</v>
      </c>
      <c r="AQ108" s="217"/>
      <c r="AR108" s="217">
        <f>AR97-AR98+AR99-AR100+AR101-AR102+AR103-AR104+AR105+AR106-AR107+MAX(0,AR98-AR97)</f>
        <v>1948.2812735599998</v>
      </c>
      <c r="AS108" s="217">
        <f>AS97-AS98+AS99-AS100+AS101-AS102+AS103-AS104+AS105+AS106-AS107+MAX(0,AS98+AR98-AS97-AR97)-MAX(0,AR98-AR97)</f>
        <v>1973.0055921799999</v>
      </c>
      <c r="AT108" s="217">
        <f>AT97-AT98+AT99-AT100+AT101-AT102+AT103-AT104+AT105+AT106-AT107+MAX(0,AT98+AS98+AR98-AT97-AS97-AR97)-MAX(0,AS98+AR98-AS97-AR97)</f>
        <v>2035.7622147</v>
      </c>
      <c r="AU108" s="217">
        <f>AU97-AU98+AU99-AU100+AU101-AU102+AU103-AU104+AU105+AU106-AU107+MAX(0,AU98+AT98+AS98+AR98-AU97-AT97-AS97-AR97)-MAX(0,AT98+AS98+AR98-AT97-AS97-AR97)</f>
        <v>2019.0330335300002</v>
      </c>
      <c r="AV108" s="217"/>
      <c r="AW108" s="217">
        <f>AW97-AW98+AW99-AW100+AW101-AW102+AW103-AW104+AW105+AW106-AW107+MAX(0,AW98-AW97)</f>
        <v>2035.3179186186594</v>
      </c>
      <c r="AX108" s="217">
        <f>AX97-AX98+AX99-AX100+AX101-AX102+AX103-AX104+AX105+AX106-AX107+MAX(0,AX98+AW98-AX97-AW97)-MAX(0,AW98-AW97)</f>
        <v>2121.2575985099993</v>
      </c>
      <c r="AY108" s="217">
        <f>AY97-AY98+AY99-AY100+AY101-AY102+AY103-AY104+AY105+AY106-AY107+MAX(0,AY98+AX98+AW98-AY97-AX97-AW97)-MAX(0,AX98+AW98-AX97-AW97)</f>
        <v>2158.5651003029884</v>
      </c>
      <c r="AZ108" s="217">
        <f>AZ97-AZ98+AZ99-AZ100+AZ101-AZ102+AZ103-AZ104+AZ105+AZ106-AZ107+MAX(0,AZ98+AY98+AX98+AW98-AZ97-AY97-AX97-AW97)-MAX(0,AY98+AX98+AW98-AY97-AX97-AW97)</f>
        <v>2169.8924605475286</v>
      </c>
      <c r="BA108" s="217"/>
      <c r="BB108" s="217">
        <f>BB97-BB98+BB99-BB100+BB101-BB102+BB103-BB104+BB105+BB106-BB107+MAX(0,BB98-BB97)</f>
        <v>2176.2572466417223</v>
      </c>
      <c r="BC108" s="217">
        <f>BC97-BC98+BC99-BC100+BC101-BC102+BC103-BC104+BC105+BC106-BC107+MAX(0,BC98+BB98-BC97-BB97)-MAX(0,BB98-BB97)</f>
        <v>1876.9303198653115</v>
      </c>
      <c r="BD108" s="217">
        <f>BD97-BD98+BD99-BD100+BD101-BD102+BD103-BD104+BD105+BD106-BD107+MAX(0,BD98+BC98+BB98-BD97-BC97-BB97)-MAX(0,BC98+BB98-BC97-BB97)</f>
        <v>2144.8919183888152</v>
      </c>
      <c r="BE108" s="217">
        <f>BE97-BE98+BE99-BE100+BE101-BE102+BE103-BE104+BE105+BE106-BE107+MAX(0,BE98+BD98+BC98+BB98-BE97-BD97-BC97-BB97)-MAX(0,BD98+BC98+BB98-BD97-BC97-BB97)</f>
        <v>2143.5946128081232</v>
      </c>
      <c r="BF108" s="217"/>
      <c r="BG108" s="217">
        <f>BG97-BG98+BG99-BG100+BG101-BG102+BG103-BG104+BG105+BG106-BG107+MAX(0,BG98-BG97)</f>
        <v>2187.3197958986593</v>
      </c>
      <c r="BH108" s="217">
        <f>BH97-BH98+BH99-BH100+BH101-BH102+BH103-BH104+BH105+BH106-BH107+MAX(0,BH98+BG98-BH97-BG97)-MAX(0,BG98-BG97)</f>
        <v>2113.0871108399997</v>
      </c>
      <c r="BI108" s="217">
        <f>BI97-BI98+BI99-BI100+BI101-BI102+BI103-BI104+BI105+BI106-BI107+MAX(0,BI98+BH98+BG98-BI97-BH97-BG97)-MAX(0,BH98+BG98-BH97-BG97)</f>
        <v>1970.2106868313406</v>
      </c>
      <c r="BJ108" s="217">
        <f>BJ97-BJ98+BJ99-BJ100+BJ101-BJ102+BJ103-BJ104+BJ105+BJ106-BJ107+MAX(0,BJ98+BI98+BH98+BG98-BJ97-BI97-BH97-BG97)-MAX(0,BI98+BH98+BG98-BI97-BH97-BG97)</f>
        <v>2111.3845933257012</v>
      </c>
      <c r="BK108" s="217"/>
      <c r="BL108" s="217">
        <f>BL97-BL98+BL99-BL100+BL101-BL102+BL103-BL104+BL105+BL106-BL107+MAX(0,BL98-BL97)</f>
        <v>2104.62076935</v>
      </c>
      <c r="BM108" s="217">
        <f>BM97-BM98+BM99-BM100+BM101-BM102+BM103-BM104+BM105+BM106-BM107+MAX(0,BM98+BL98-BM97-BL97)-MAX(0,BL98-BL97)</f>
        <v>2031.4993924400005</v>
      </c>
      <c r="BN108" s="217">
        <f>BN97-BN98+BN99-BN100+BN101-BN102+BN103-BN104+BN105+BN106-BN107+MAX(0,BN98+BM98+BL98-BN97-BM97-BL97)-MAX(0,BM98+BL98-BM97-BL97)</f>
        <v>2124.5376340900007</v>
      </c>
      <c r="BO108" s="217">
        <f>BO97-BO98+BO99-BO100+BO101-BO102+BO103-BO104+BO105+BO106-BO107+MAX(0,BO98+BN98+BM98+BL98-BO97-BN97-BM97-BL97)-MAX(0,BN98+BM98+BL98-BN97-BM97-BL97)</f>
        <v>2124.5915945899997</v>
      </c>
      <c r="BP108" s="217"/>
      <c r="BQ108" s="217">
        <f>BQ97-BQ98+BQ99-BQ100+BQ101-BQ102+BQ103-BQ104+BQ105+BQ106-BQ107+MAX(0,BQ98-BQ97)</f>
        <v>2337.5652080999998</v>
      </c>
      <c r="BR108" s="217">
        <f>BR97-BR98+BR99-BR100+BR101-BR102+BR103-BR104+BR105+BR106-BR107+MAX(0,BR98+BQ98-BR97-BQ97)-MAX(0,BQ98-BQ97)</f>
        <v>2277.3157781999998</v>
      </c>
      <c r="BS108" s="217">
        <f>BS97-BS98+BS99-BS100+BS101-BS102+BS103-BS104+BS105+BS106-BS107+MAX(0,BS98+BR98-BS97-BR97)-MAX(0,BR98-BR97)</f>
        <v>2231.8679128999997</v>
      </c>
      <c r="BT108" s="217">
        <f>BT97-BT98+BT99-BT100+BT101-BT102+BT103-BT104+BT105+BT106-BT107+MAX(0,BT98+BS98-BT97-BS97)-MAX(0,BS98-BS97)</f>
        <v>2134.5797834000005</v>
      </c>
    </row>
    <row r="109" spans="2:72" x14ac:dyDescent="0.2">
      <c r="B109" s="152" t="s">
        <v>237</v>
      </c>
      <c r="C109" s="26" t="s">
        <v>234</v>
      </c>
      <c r="D109" s="10"/>
      <c r="E109" s="10"/>
      <c r="F109" s="10"/>
      <c r="G109" s="290"/>
      <c r="H109" s="10"/>
      <c r="I109" s="10"/>
      <c r="J109" s="10"/>
      <c r="K109" s="290"/>
      <c r="L109" s="290"/>
      <c r="M109" s="290"/>
      <c r="N109" s="291"/>
      <c r="O109" s="10"/>
      <c r="P109" s="10"/>
      <c r="Q109" s="10"/>
      <c r="R109" s="290"/>
      <c r="S109" s="291"/>
      <c r="T109" s="291"/>
      <c r="X109" s="291"/>
      <c r="Y109" s="291"/>
      <c r="Z109" s="291"/>
      <c r="AA109" s="291"/>
      <c r="AC109" s="291"/>
      <c r="AH109" s="291"/>
      <c r="AJ109" s="291"/>
      <c r="AK109" s="291"/>
      <c r="AM109" s="10"/>
      <c r="AN109" s="10"/>
    </row>
    <row r="110" spans="2:72" ht="15" thickBot="1" x14ac:dyDescent="0.25">
      <c r="B110" s="152" t="s">
        <v>364</v>
      </c>
      <c r="C110" s="26" t="s">
        <v>365</v>
      </c>
      <c r="D110" s="10"/>
      <c r="E110" s="10"/>
      <c r="F110" s="10"/>
      <c r="G110" s="290"/>
      <c r="H110" s="10"/>
      <c r="I110" s="10"/>
      <c r="J110" s="10"/>
      <c r="K110" s="290"/>
      <c r="L110" s="290"/>
      <c r="M110" s="290"/>
      <c r="N110" s="292"/>
      <c r="O110" s="10"/>
      <c r="P110" s="10"/>
      <c r="Q110" s="10"/>
      <c r="R110" s="290"/>
      <c r="S110" s="292"/>
      <c r="T110" s="292"/>
      <c r="X110" s="292"/>
      <c r="Y110" s="292"/>
      <c r="Z110" s="292"/>
      <c r="AA110" s="292"/>
      <c r="AC110" s="292"/>
      <c r="AH110" s="292"/>
      <c r="AJ110" s="292"/>
      <c r="AK110" s="292"/>
      <c r="AM110" s="10"/>
      <c r="AN110" s="10"/>
    </row>
    <row r="111" spans="2:72" ht="15.75" thickBot="1" x14ac:dyDescent="0.25">
      <c r="B111" s="61" t="s">
        <v>117</v>
      </c>
      <c r="C111" s="62" t="s">
        <v>119</v>
      </c>
      <c r="D111" s="103" t="s">
        <v>137</v>
      </c>
      <c r="E111" s="103" t="s">
        <v>138</v>
      </c>
      <c r="F111" s="103" t="s">
        <v>139</v>
      </c>
      <c r="G111" s="103" t="s">
        <v>140</v>
      </c>
      <c r="H111" s="103"/>
      <c r="I111" s="103" t="s">
        <v>141</v>
      </c>
      <c r="J111" s="103" t="s">
        <v>142</v>
      </c>
      <c r="K111" s="103" t="s">
        <v>143</v>
      </c>
      <c r="L111" s="103" t="s">
        <v>144</v>
      </c>
      <c r="M111" s="103"/>
      <c r="N111" s="103" t="s">
        <v>167</v>
      </c>
      <c r="O111" s="103" t="s">
        <v>172</v>
      </c>
      <c r="P111" s="103" t="s">
        <v>175</v>
      </c>
      <c r="Q111" s="103" t="s">
        <v>181</v>
      </c>
      <c r="R111" s="103"/>
      <c r="S111" s="103" t="str">
        <f>S96</f>
        <v>1Q 2015</v>
      </c>
      <c r="T111" s="103" t="str">
        <f>T96</f>
        <v>2Q 2015</v>
      </c>
      <c r="U111" s="103" t="str">
        <f>U96</f>
        <v>3Q 2015*</v>
      </c>
      <c r="V111" s="103" t="str">
        <f>V96</f>
        <v>4Q 2015*</v>
      </c>
      <c r="W111" s="103"/>
      <c r="X111" s="103" t="str">
        <f>X96</f>
        <v>1Q 2016*</v>
      </c>
      <c r="Y111" s="103" t="str">
        <f>Y96</f>
        <v>2Q 2016*</v>
      </c>
      <c r="Z111" s="103" t="str">
        <f>Z96</f>
        <v>3Q 2016*</v>
      </c>
      <c r="AA111" s="103" t="str">
        <f>AA96</f>
        <v>4Q 2016*</v>
      </c>
      <c r="AB111" s="103"/>
      <c r="AC111" s="103" t="str">
        <f>AC96</f>
        <v>1Q 2017</v>
      </c>
      <c r="AD111" s="103" t="str">
        <f>AD96</f>
        <v>2Q 2017</v>
      </c>
      <c r="AE111" s="103" t="str">
        <f>AE96</f>
        <v>3Q 2017</v>
      </c>
      <c r="AF111" s="103" t="str">
        <f>AF96</f>
        <v>4Q 2017</v>
      </c>
      <c r="AG111" s="103"/>
      <c r="AH111" s="103" t="str">
        <f>AH$1</f>
        <v>1Q 2018</v>
      </c>
      <c r="AI111" s="103" t="str">
        <f>AI96</f>
        <v>2Q 2018</v>
      </c>
      <c r="AJ111" s="103" t="str">
        <f>AJ$1</f>
        <v>3Q 2018</v>
      </c>
      <c r="AK111" s="103" t="str">
        <f>AK$1</f>
        <v>4Q 2018</v>
      </c>
      <c r="AL111" s="103"/>
      <c r="AM111" s="103" t="s">
        <v>290</v>
      </c>
      <c r="AN111" s="103" t="s">
        <v>293</v>
      </c>
      <c r="AO111" s="103" t="str">
        <f>AO1</f>
        <v>3Q 2019</v>
      </c>
      <c r="AP111" s="184" t="str">
        <f>AP1</f>
        <v>4Q 2019</v>
      </c>
      <c r="AQ111" s="103"/>
      <c r="AR111" s="103" t="str">
        <f>AR1</f>
        <v>1Q 2020</v>
      </c>
      <c r="AS111" s="103" t="str">
        <f>AS1</f>
        <v>2Q 2020</v>
      </c>
      <c r="AT111" s="103" t="str">
        <f>AT1</f>
        <v>3Q 2020</v>
      </c>
      <c r="AU111" s="103" t="str">
        <f>AU1</f>
        <v>4Q 2020</v>
      </c>
      <c r="AV111" s="103"/>
      <c r="AW111" s="103" t="str">
        <f>AW1</f>
        <v>1Q 2021</v>
      </c>
      <c r="AX111" s="103" t="str">
        <f>AX1</f>
        <v>2Q 2021</v>
      </c>
      <c r="AY111" s="103" t="str">
        <f>AY1</f>
        <v>3Q 2021</v>
      </c>
      <c r="AZ111" s="103" t="str">
        <f>AZ1</f>
        <v>4Q 2021</v>
      </c>
      <c r="BA111" s="103"/>
      <c r="BB111" s="103" t="str">
        <f>BB1</f>
        <v>1Q 2022</v>
      </c>
      <c r="BC111" s="103" t="str">
        <f>BC1</f>
        <v>2Q 2022</v>
      </c>
      <c r="BD111" s="103" t="str">
        <f>BD1</f>
        <v>3Q 2022</v>
      </c>
      <c r="BE111" s="103" t="str">
        <f>BE1</f>
        <v>4Q 2022</v>
      </c>
      <c r="BF111" s="103"/>
      <c r="BG111" s="103" t="str">
        <f>BG1</f>
        <v>1Q 2023</v>
      </c>
      <c r="BH111" s="103" t="str">
        <f>BH1</f>
        <v>2Q 2023</v>
      </c>
      <c r="BI111" s="103" t="str">
        <f>BI1</f>
        <v>3Q 2023</v>
      </c>
      <c r="BJ111" s="103" t="str">
        <f>BJ1</f>
        <v>4Q 2023</v>
      </c>
      <c r="BK111" s="103"/>
      <c r="BL111" s="103" t="str">
        <f>BL1</f>
        <v>1Q 2024</v>
      </c>
      <c r="BM111" s="103" t="str">
        <f>BM1</f>
        <v>2Q 2024</v>
      </c>
      <c r="BN111" s="184" t="str">
        <f>BN1</f>
        <v>3Q 2024</v>
      </c>
      <c r="BO111" s="184" t="str">
        <f>BO1</f>
        <v>4Q 2024</v>
      </c>
      <c r="BP111" s="103"/>
      <c r="BQ111" s="103" t="str">
        <f>BQ1</f>
        <v>1Q 2025</v>
      </c>
      <c r="BR111" s="103" t="str">
        <f>BR1</f>
        <v>2Q 2025</v>
      </c>
      <c r="BS111" s="103" t="str">
        <f>BS1</f>
        <v>3Q 2025</v>
      </c>
      <c r="BT111" s="103" t="str">
        <f>BT1</f>
        <v>4Q 2025</v>
      </c>
    </row>
    <row r="112" spans="2:72" x14ac:dyDescent="0.2">
      <c r="B112" s="37" t="s">
        <v>25</v>
      </c>
      <c r="C112" s="30" t="s">
        <v>100</v>
      </c>
      <c r="D112" s="38"/>
      <c r="E112" s="38"/>
      <c r="F112" s="38"/>
      <c r="G112" s="31">
        <f>Cumulative!G112-Cumulative!F112</f>
        <v>45.7</v>
      </c>
      <c r="H112" s="31"/>
      <c r="I112" s="31">
        <f>Cumulative!I112</f>
        <v>27.2</v>
      </c>
      <c r="J112" s="31">
        <f>Cumulative!J112-Cumulative!I112</f>
        <v>37.099999999999994</v>
      </c>
      <c r="K112" s="31">
        <f>Cumulative!K112-Cumulative!J112</f>
        <v>48.100000000000009</v>
      </c>
      <c r="L112" s="31">
        <f>Cumulative!L112-Cumulative!K112</f>
        <v>48.5</v>
      </c>
      <c r="M112" s="31"/>
      <c r="N112" s="34">
        <f>Cumulative!N112</f>
        <v>13.72587</v>
      </c>
      <c r="O112" s="31">
        <f>Cumulative!O112-Cumulative!N112</f>
        <v>31.80474000000001</v>
      </c>
      <c r="P112" s="31">
        <f>Cumulative!P112-Cumulative!O112</f>
        <v>17.890499999999989</v>
      </c>
      <c r="Q112" s="31">
        <f>Cumulative!Q112-Cumulative!P112</f>
        <v>48.678889999999996</v>
      </c>
      <c r="R112" s="31"/>
      <c r="S112" s="34">
        <f>Cumulative!S112</f>
        <v>9.3352800000000009</v>
      </c>
      <c r="T112" s="34">
        <f>Cumulative!T112-Cumulative!S112</f>
        <v>8.29176</v>
      </c>
      <c r="U112" s="34">
        <v>9.9112899999999975</v>
      </c>
      <c r="V112" s="34">
        <f>Cumulative!V112-Cumulative!U112</f>
        <v>4.5734999999999957</v>
      </c>
      <c r="W112" s="34"/>
      <c r="X112" s="34">
        <f>Cumulative!X112</f>
        <v>0</v>
      </c>
      <c r="Y112" s="34">
        <f>Cumulative!Y112-Cumulative!X112</f>
        <v>25.503999999999998</v>
      </c>
      <c r="Z112" s="34">
        <f>Cumulative!Z112-Cumulative!Y112</f>
        <v>124.22579000000005</v>
      </c>
      <c r="AA112" s="34">
        <f>Cumulative!AA112-Cumulative!Z112</f>
        <v>119.46888999999993</v>
      </c>
      <c r="AB112" s="34"/>
      <c r="AC112" s="34">
        <f>Cumulative!AC112</f>
        <v>162.40422000000001</v>
      </c>
      <c r="AD112" s="34">
        <f>Cumulative!AD112-Cumulative!AC112</f>
        <v>118.49701700000003</v>
      </c>
      <c r="AE112" s="34">
        <f>Cumulative!AE112-Cumulative!AD112</f>
        <v>144.24849999999992</v>
      </c>
      <c r="AF112" s="34">
        <f>Cumulative!AF112-Cumulative!AE112</f>
        <v>130.58600299999989</v>
      </c>
      <c r="AG112" s="34"/>
      <c r="AH112" s="34">
        <f>Cumulative!AH112</f>
        <v>113.95442000000001</v>
      </c>
      <c r="AI112" s="34">
        <f>Cumulative!AI112-Cumulative!AH112</f>
        <v>105.05</v>
      </c>
      <c r="AJ112" s="34">
        <f>Cumulative!AJ112-Cumulative!AI112</f>
        <v>126.09200000000001</v>
      </c>
      <c r="AK112" s="34">
        <f>Cumulative!AK112-Cumulative!AJ112</f>
        <v>102.86875000000003</v>
      </c>
      <c r="AL112" s="34"/>
      <c r="AM112" s="34">
        <f>Cumulative!AM112</f>
        <v>86.899999999999977</v>
      </c>
      <c r="AN112" s="34">
        <f>Cumulative!AN112-Cumulative!AM112</f>
        <v>95.200000000000045</v>
      </c>
      <c r="AO112" s="34">
        <f>Cumulative!AO112-Cumulative!AN112</f>
        <v>100.10789699999998</v>
      </c>
      <c r="AP112" s="172">
        <f>Cumulative!AP112-Cumulative!AO112</f>
        <v>21.947583999999949</v>
      </c>
      <c r="AQ112" s="34"/>
      <c r="AR112" s="34">
        <f>Cumulative!AR112</f>
        <v>41.258748000000004</v>
      </c>
      <c r="AS112" s="34">
        <f>Cumulative!AS112-Cumulative!AR112</f>
        <v>13.750390000000003</v>
      </c>
      <c r="AT112" s="34">
        <f>Cumulative!AT112-Cumulative!AS112</f>
        <v>33.504846999999984</v>
      </c>
      <c r="AU112" s="34">
        <f>Cumulative!AU112-Cumulative!AT112</f>
        <v>27.501542000000015</v>
      </c>
      <c r="AV112" s="34"/>
      <c r="AW112" s="34">
        <f>Cumulative!AW112</f>
        <v>13.751076000000001</v>
      </c>
      <c r="AX112" s="34">
        <f>Cumulative!AX112-Cumulative!AW112</f>
        <v>21.553755999999996</v>
      </c>
      <c r="AY112" s="34">
        <f>Cumulative!AY112-Cumulative!AX112</f>
        <v>19.387499999999996</v>
      </c>
      <c r="AZ112" s="34">
        <f>Cumulative!AZ112-Cumulative!AY112</f>
        <v>1.0074230000000028</v>
      </c>
      <c r="BA112" s="34"/>
      <c r="BB112" s="34">
        <f>Cumulative!BB112</f>
        <v>0</v>
      </c>
      <c r="BC112" s="34">
        <f>Cumulative!BC112-Cumulative!BB112</f>
        <v>0</v>
      </c>
      <c r="BD112" s="34">
        <f>Cumulative!BD112-Cumulative!BC112</f>
        <v>0</v>
      </c>
      <c r="BE112" s="34">
        <f>Cumulative!BE112-Cumulative!BD112</f>
        <v>12.570219000000002</v>
      </c>
      <c r="BF112" s="34"/>
      <c r="BG112" s="34">
        <f>Cumulative!BG112</f>
        <v>0</v>
      </c>
      <c r="BH112" s="34">
        <f>Cumulative!BH112-Cumulative!BG112</f>
        <v>0</v>
      </c>
      <c r="BI112" s="34">
        <f>Cumulative!BI112-Cumulative!BH112</f>
        <v>0</v>
      </c>
      <c r="BJ112" s="34">
        <f>Cumulative!BJ112-Cumulative!BI112</f>
        <v>0</v>
      </c>
      <c r="BK112" s="34"/>
      <c r="BL112" s="34">
        <f>Cumulative!BL112</f>
        <v>0</v>
      </c>
      <c r="BM112" s="34">
        <f>Cumulative!BM112-Cumulative!BL112</f>
        <v>0</v>
      </c>
      <c r="BN112" s="172">
        <f>Cumulative!BN112-Cumulative!BM112</f>
        <v>0</v>
      </c>
      <c r="BO112" s="172">
        <f>Cumulative!BO112-Cumulative!BN112</f>
        <v>0</v>
      </c>
      <c r="BP112" s="34"/>
      <c r="BQ112" s="34">
        <f>Cumulative!BQ112</f>
        <v>0</v>
      </c>
      <c r="BR112" s="34">
        <f>Cumulative!BR112-Cumulative!BQ112</f>
        <v>0</v>
      </c>
      <c r="BS112" s="34">
        <f>Cumulative!BS112-Cumulative!BR112</f>
        <v>0</v>
      </c>
      <c r="BT112" s="34">
        <f>Cumulative!BT112-Cumulative!BS112</f>
        <v>0</v>
      </c>
    </row>
    <row r="113" spans="2:72" x14ac:dyDescent="0.2">
      <c r="B113" s="37" t="s">
        <v>101</v>
      </c>
      <c r="C113" s="30" t="s">
        <v>102</v>
      </c>
      <c r="D113" s="38"/>
      <c r="E113" s="38"/>
      <c r="F113" s="38"/>
      <c r="G113" s="31">
        <f>SUM(G114:G116)</f>
        <v>604.79999999999984</v>
      </c>
      <c r="H113" s="31"/>
      <c r="I113" s="31">
        <f>SUM(I114:I116)</f>
        <v>565.70000000000005</v>
      </c>
      <c r="J113" s="31">
        <f>SUM(J114:J116)</f>
        <v>557</v>
      </c>
      <c r="K113" s="31">
        <f>SUM(K114:K116)</f>
        <v>703.5</v>
      </c>
      <c r="L113" s="31">
        <f>SUM(L114:L116)</f>
        <v>608.00000000000011</v>
      </c>
      <c r="M113" s="31"/>
      <c r="N113" s="31">
        <f>SUM(N114:N116)</f>
        <v>618.18164000000002</v>
      </c>
      <c r="O113" s="31">
        <f>SUM(O114:O116)</f>
        <v>685.92379600000004</v>
      </c>
      <c r="P113" s="31">
        <f>SUM(P114:P116)</f>
        <v>678.77371359999995</v>
      </c>
      <c r="Q113" s="31">
        <f>SUM(Q114:Q116)</f>
        <v>528.62085039999988</v>
      </c>
      <c r="R113" s="31"/>
      <c r="S113" s="31">
        <f>SUM(S114:S116)</f>
        <v>578.47267499999998</v>
      </c>
      <c r="T113" s="31">
        <f>SUM(T114:T116)</f>
        <v>652.0592059999999</v>
      </c>
      <c r="U113" s="31">
        <f>SUM(U114:U116)</f>
        <v>609.28257000000031</v>
      </c>
      <c r="V113" s="31">
        <f>SUM(V114:V116)</f>
        <v>706.7383699999998</v>
      </c>
      <c r="W113" s="31"/>
      <c r="X113" s="31">
        <f>SUM(X114:X116)</f>
        <v>658.26402880000001</v>
      </c>
      <c r="Y113" s="31">
        <f>SUM(Y114:Y116)</f>
        <v>675.69997830000011</v>
      </c>
      <c r="Z113" s="31">
        <f>SUM(Z114:Z116)</f>
        <v>711.75266350000027</v>
      </c>
      <c r="AA113" s="31">
        <f>SUM(AA114:AA116)</f>
        <v>714.45403899999951</v>
      </c>
      <c r="AB113" s="31"/>
      <c r="AC113" s="31">
        <f>SUM(AC114:AC116)</f>
        <v>746.33077000000003</v>
      </c>
      <c r="AD113" s="31">
        <f>SUM(AD114:AD116)</f>
        <v>727.40219999999977</v>
      </c>
      <c r="AE113" s="31">
        <f>SUM(AE114:AE116)</f>
        <v>647.27238000000023</v>
      </c>
      <c r="AF113" s="31">
        <f>SUM(AF114:AF116)</f>
        <v>598.1619040000005</v>
      </c>
      <c r="AG113" s="31"/>
      <c r="AH113" s="31">
        <f>SUM(AH114:AH116)</f>
        <v>768.21310000000017</v>
      </c>
      <c r="AI113" s="31">
        <f>SUM(AI114:AI116)</f>
        <v>764.00755389999972</v>
      </c>
      <c r="AJ113" s="31">
        <f>SUM(AJ114:AJ116)</f>
        <v>708.12123200000042</v>
      </c>
      <c r="AK113" s="31">
        <f>SUM(AK114:AK116)</f>
        <v>856.33930099999918</v>
      </c>
      <c r="AL113" s="31"/>
      <c r="AM113" s="31">
        <f>SUM(AM114:AM116)</f>
        <v>877.76101500000004</v>
      </c>
      <c r="AN113" s="31">
        <f>SUM(AN114:AN116)</f>
        <v>1131.7121609999999</v>
      </c>
      <c r="AO113" s="31">
        <f>SUM(AO114:AO116)</f>
        <v>977.14555499999938</v>
      </c>
      <c r="AP113" s="151">
        <f>SUM(AP114:AP116)</f>
        <v>855.93101500000057</v>
      </c>
      <c r="AQ113" s="31"/>
      <c r="AR113" s="31">
        <f>SUM(AR114:AR116)</f>
        <v>1026.5670239999999</v>
      </c>
      <c r="AS113" s="31">
        <f>SUM(AS114:AS116)</f>
        <v>958.95553599999971</v>
      </c>
      <c r="AT113" s="31">
        <f>SUM(AT114:AT116)</f>
        <v>1007.4067310000008</v>
      </c>
      <c r="AU113" s="31">
        <f>SUM(AU114:AU116)</f>
        <v>881.36019499999679</v>
      </c>
      <c r="AV113" s="31"/>
      <c r="AW113" s="31">
        <f>SUM(AW114:AW116)</f>
        <v>1104.782287</v>
      </c>
      <c r="AX113" s="31">
        <f>SUM(AX114:AX116)</f>
        <v>1077.0206379999997</v>
      </c>
      <c r="AY113" s="31">
        <f>SUM(AY114:AY116)</f>
        <v>972.43142700000044</v>
      </c>
      <c r="AZ113" s="31">
        <f>SUM(AZ114:AZ116)</f>
        <v>1104.1386389999993</v>
      </c>
      <c r="BA113" s="31"/>
      <c r="BB113" s="31">
        <f>SUM(BB114:BB116)</f>
        <v>1316.9445949999999</v>
      </c>
      <c r="BC113" s="31">
        <f>SUM(BC114:BC117)</f>
        <v>936.19790399999999</v>
      </c>
      <c r="BD113" s="31">
        <f>SUM(BD114:BD117)</f>
        <v>1320.5904580000006</v>
      </c>
      <c r="BE113" s="31">
        <f>SUM(BE114:BE117)</f>
        <v>1251.1505830000001</v>
      </c>
      <c r="BF113" s="31"/>
      <c r="BG113" s="31">
        <f>SUM(BG114:BG117)</f>
        <v>1286.0623019999998</v>
      </c>
      <c r="BH113" s="31">
        <f>SUM(BH114:BH117)</f>
        <v>1156.1041928</v>
      </c>
      <c r="BI113" s="31">
        <f>SUM(BI114:BI117)</f>
        <v>1064.4101330000001</v>
      </c>
      <c r="BJ113" s="31">
        <f>SUM(BJ114:BJ117)</f>
        <v>1090.3150949999999</v>
      </c>
      <c r="BK113" s="31"/>
      <c r="BL113" s="31">
        <f>SUM(BL114:BL117)</f>
        <v>1242.021759</v>
      </c>
      <c r="BM113" s="31">
        <f>SUM(BM114:BM117)</f>
        <v>1009.8043530000001</v>
      </c>
      <c r="BN113" s="151">
        <f>SUM(BN114:BN117)</f>
        <v>1000.5576781699995</v>
      </c>
      <c r="BO113" s="151">
        <f>SUM(BO114:BO117)</f>
        <v>1028.4746350000007</v>
      </c>
      <c r="BP113" s="31"/>
      <c r="BQ113" s="31">
        <f>SUM(BQ114:BQ117)</f>
        <v>1337.898136</v>
      </c>
      <c r="BR113" s="31">
        <f>SUM(BR114:BR117)</f>
        <v>1116.3870809999999</v>
      </c>
      <c r="BS113" s="31">
        <f>SUM(BS114:BS117)</f>
        <v>1084.3414230000001</v>
      </c>
      <c r="BT113" s="31">
        <f>SUM(BT114:BT117)</f>
        <v>1106.648287</v>
      </c>
    </row>
    <row r="114" spans="2:72" x14ac:dyDescent="0.2">
      <c r="B114" s="215" t="s">
        <v>105</v>
      </c>
      <c r="C114" s="216" t="s">
        <v>104</v>
      </c>
      <c r="D114" s="39"/>
      <c r="E114" s="39"/>
      <c r="F114" s="39"/>
      <c r="G114" s="29">
        <f>Cumulative!G114-Cumulative!F114</f>
        <v>328.49999999999989</v>
      </c>
      <c r="H114" s="29"/>
      <c r="I114" s="29">
        <f>Cumulative!I114</f>
        <v>348.6</v>
      </c>
      <c r="J114" s="29">
        <f>Cumulative!J114-Cumulative!I114</f>
        <v>295.79999999999995</v>
      </c>
      <c r="K114" s="29">
        <f>Cumulative!K114-Cumulative!J114</f>
        <v>356.80000000000007</v>
      </c>
      <c r="L114" s="29">
        <f>Cumulative!L114-Cumulative!K114</f>
        <v>384.20000000000005</v>
      </c>
      <c r="M114" s="29"/>
      <c r="N114" s="29">
        <f>Cumulative!N114</f>
        <v>321.80880000000002</v>
      </c>
      <c r="O114" s="29">
        <f>Cumulative!O114-Cumulative!N114</f>
        <v>363.53618000000006</v>
      </c>
      <c r="P114" s="29">
        <f>Cumulative!P114-Cumulative!O114</f>
        <v>356.16753999999992</v>
      </c>
      <c r="Q114" s="29">
        <f>Cumulative!Q114-Cumulative!P114</f>
        <v>265.78747999999996</v>
      </c>
      <c r="R114" s="29"/>
      <c r="S114" s="29">
        <f>Cumulative!S114</f>
        <v>346.55074999999999</v>
      </c>
      <c r="T114" s="29">
        <f>Cumulative!T114-Cumulative!S114</f>
        <v>389.86501999999984</v>
      </c>
      <c r="U114" s="29">
        <f>Cumulative!U114-Cumulative!T114</f>
        <v>330.71916000000033</v>
      </c>
      <c r="V114" s="29">
        <f>Cumulative!V114-Cumulative!U114</f>
        <v>390.1284999999998</v>
      </c>
      <c r="W114" s="29"/>
      <c r="X114" s="29">
        <f>Cumulative!X114</f>
        <v>409.07796000000008</v>
      </c>
      <c r="Y114" s="29">
        <f>Cumulative!Y114-Cumulative!X114</f>
        <v>323.12798000000009</v>
      </c>
      <c r="Z114" s="29">
        <f>Cumulative!Z114-Cumulative!Y114</f>
        <v>359.74746000000016</v>
      </c>
      <c r="AA114" s="29">
        <f>Cumulative!AA114-Cumulative!Z114</f>
        <v>434.70819999999958</v>
      </c>
      <c r="AB114" s="29"/>
      <c r="AC114" s="29">
        <f>Cumulative!AC114</f>
        <v>363.38774999999993</v>
      </c>
      <c r="AD114" s="29">
        <f>Cumulative!AD114-Cumulative!AC114</f>
        <v>346.90638999999993</v>
      </c>
      <c r="AE114" s="29">
        <f>Cumulative!AE114-Cumulative!AD114</f>
        <v>270.52530000000013</v>
      </c>
      <c r="AF114" s="29">
        <f>Cumulative!AF114-Cumulative!AE114</f>
        <v>251.77490000000012</v>
      </c>
      <c r="AG114" s="29"/>
      <c r="AH114" s="29">
        <f>Cumulative!AH114</f>
        <v>397.20940000000013</v>
      </c>
      <c r="AI114" s="29">
        <f>Cumulative!AI114-Cumulative!AH114</f>
        <v>357.96405699999974</v>
      </c>
      <c r="AJ114" s="29">
        <f>Cumulative!AJ114-Cumulative!AI114</f>
        <v>295.23842300000024</v>
      </c>
      <c r="AK114" s="29">
        <f>Cumulative!AK114-Cumulative!AJ114</f>
        <v>419.19634999999948</v>
      </c>
      <c r="AL114" s="29"/>
      <c r="AM114" s="29">
        <f>Cumulative!AM114</f>
        <v>394.85786000000007</v>
      </c>
      <c r="AN114" s="29">
        <f>Cumulative!AN114-Cumulative!AM114</f>
        <v>451.00832999999989</v>
      </c>
      <c r="AO114" s="29">
        <f>Cumulative!AO114-Cumulative!AN114</f>
        <v>402.56063499999982</v>
      </c>
      <c r="AP114" s="185">
        <f>Cumulative!AP114-Cumulative!AO114</f>
        <v>319.40781800000036</v>
      </c>
      <c r="AQ114" s="29"/>
      <c r="AR114" s="29">
        <f>Cumulative!AR114</f>
        <v>565.98154599999987</v>
      </c>
      <c r="AS114" s="29">
        <f>Cumulative!AS114-Cumulative!AR114</f>
        <v>407.75278300000002</v>
      </c>
      <c r="AT114" s="29">
        <f>Cumulative!AT114-Cumulative!AS114</f>
        <v>578.15457200000037</v>
      </c>
      <c r="AU114" s="29">
        <f>Cumulative!AU114-Cumulative!AT114</f>
        <v>524.66297399999667</v>
      </c>
      <c r="AV114" s="29"/>
      <c r="AW114" s="29">
        <f>Cumulative!AW114</f>
        <v>612.82316900000001</v>
      </c>
      <c r="AX114" s="29">
        <f>Cumulative!AX114-Cumulative!AW114</f>
        <v>428.62313299999983</v>
      </c>
      <c r="AY114" s="29">
        <f>Cumulative!AY114-Cumulative!AX114</f>
        <v>406.0023640000004</v>
      </c>
      <c r="AZ114" s="29">
        <f>Cumulative!AZ114-Cumulative!AY114</f>
        <v>499.22548999999958</v>
      </c>
      <c r="BA114" s="29"/>
      <c r="BB114" s="29">
        <f>Cumulative!BB114</f>
        <v>645.68095000000005</v>
      </c>
      <c r="BC114" s="29">
        <f>Cumulative!BC114-Cumulative!BB114</f>
        <v>433.0555599999999</v>
      </c>
      <c r="BD114" s="29">
        <f>Cumulative!BD114-Cumulative!BC114</f>
        <v>627.82123500000034</v>
      </c>
      <c r="BE114" s="29">
        <f>Cumulative!BE114-Cumulative!BD114</f>
        <v>346.4452490000001</v>
      </c>
      <c r="BF114" s="29"/>
      <c r="BG114" s="29">
        <f>Cumulative!BG114</f>
        <v>514.25155999999993</v>
      </c>
      <c r="BH114" s="29">
        <f>Cumulative!BH114-Cumulative!BG114</f>
        <v>476.55566499999998</v>
      </c>
      <c r="BI114" s="29">
        <f>Cumulative!BI114-Cumulative!BH114</f>
        <v>497.18933200000004</v>
      </c>
      <c r="BJ114" s="29">
        <f>Cumulative!BJ114-Cumulative!BI114</f>
        <v>502.79628999999954</v>
      </c>
      <c r="BK114" s="29"/>
      <c r="BL114" s="29">
        <f>Cumulative!BL114</f>
        <v>547.58502700000008</v>
      </c>
      <c r="BM114" s="29">
        <f>Cumulative!BM114-Cumulative!BL114</f>
        <v>406.57902000000001</v>
      </c>
      <c r="BN114" s="185">
        <f>Cumulative!BN114-Cumulative!BM114</f>
        <v>478.47793999999965</v>
      </c>
      <c r="BO114" s="185">
        <f>Cumulative!BO114-Cumulative!BN114</f>
        <v>465.65133900000069</v>
      </c>
      <c r="BP114" s="29"/>
      <c r="BQ114" s="29">
        <f>Cumulative!BQ114</f>
        <v>580.06605400000012</v>
      </c>
      <c r="BR114" s="29">
        <f>Cumulative!BR114-Cumulative!BQ114</f>
        <v>358.14436999999987</v>
      </c>
      <c r="BS114" s="29">
        <f>Cumulative!BS114-Cumulative!BR114</f>
        <v>498.99170400000014</v>
      </c>
      <c r="BT114" s="29">
        <f>Cumulative!BT114-Cumulative!BS114</f>
        <v>421.84263799999985</v>
      </c>
    </row>
    <row r="115" spans="2:72" x14ac:dyDescent="0.2">
      <c r="B115" s="215" t="s">
        <v>274</v>
      </c>
      <c r="C115" s="216" t="s">
        <v>275</v>
      </c>
      <c r="D115" s="39"/>
      <c r="E115" s="39"/>
      <c r="F115" s="39"/>
      <c r="G115" s="29">
        <f>Cumulative!G115-Cumulative!F115</f>
        <v>51.900000000000006</v>
      </c>
      <c r="H115" s="29"/>
      <c r="I115" s="29">
        <f>Cumulative!I115</f>
        <v>72.599999999999994</v>
      </c>
      <c r="J115" s="29">
        <f>Cumulative!J115-Cumulative!I115</f>
        <v>73.700000000000017</v>
      </c>
      <c r="K115" s="29">
        <f>Cumulative!K115-Cumulative!J115</f>
        <v>85.399999999999977</v>
      </c>
      <c r="L115" s="29">
        <f>Cumulative!L115-Cumulative!K115</f>
        <v>51</v>
      </c>
      <c r="M115" s="29"/>
      <c r="N115" s="29">
        <f>Cumulative!N115</f>
        <v>73.727650000000025</v>
      </c>
      <c r="O115" s="29">
        <f>Cumulative!O115-Cumulative!N115</f>
        <v>62.367550000000008</v>
      </c>
      <c r="P115" s="29">
        <f>Cumulative!P115-Cumulative!O115</f>
        <v>50.609422600000016</v>
      </c>
      <c r="Q115" s="29">
        <f>Cumulative!Q115-Cumulative!P115</f>
        <v>50.195377399999956</v>
      </c>
      <c r="R115" s="29"/>
      <c r="S115" s="29">
        <f>Cumulative!S115</f>
        <v>46.169699999999999</v>
      </c>
      <c r="T115" s="29">
        <f>Cumulative!T115-Cumulative!S115</f>
        <v>55.015370000000011</v>
      </c>
      <c r="U115" s="29">
        <f>Cumulative!U115-Cumulative!T115</f>
        <v>54.103010000000026</v>
      </c>
      <c r="V115" s="29">
        <f>Cumulative!V115-Cumulative!U115</f>
        <v>68.259199999999908</v>
      </c>
      <c r="W115" s="29"/>
      <c r="X115" s="29">
        <f>Cumulative!X115</f>
        <v>67.026049999999998</v>
      </c>
      <c r="Y115" s="29">
        <f>Cumulative!Y115-Cumulative!X115</f>
        <v>64.986650000000026</v>
      </c>
      <c r="Z115" s="29">
        <f>Cumulative!Z115-Cumulative!Y115</f>
        <v>59.014639999999986</v>
      </c>
      <c r="AA115" s="29">
        <f>Cumulative!AA115-Cumulative!Z115</f>
        <v>107.66371000000001</v>
      </c>
      <c r="AB115" s="29"/>
      <c r="AC115" s="29">
        <f>Cumulative!AC115</f>
        <v>78.963819999999998</v>
      </c>
      <c r="AD115" s="29">
        <f>Cumulative!AD115-Cumulative!AC115</f>
        <v>117.26471000000001</v>
      </c>
      <c r="AE115" s="29">
        <f>Cumulative!AE115-Cumulative!AD115</f>
        <v>107.04628</v>
      </c>
      <c r="AF115" s="29">
        <f>Cumulative!AF115-Cumulative!AE115</f>
        <v>147.15227400000003</v>
      </c>
      <c r="AG115" s="29"/>
      <c r="AH115" s="29">
        <f>Cumulative!AH115</f>
        <v>112.00369999999999</v>
      </c>
      <c r="AI115" s="29">
        <f>Cumulative!AI115-Cumulative!AH115</f>
        <v>77.552959999999999</v>
      </c>
      <c r="AJ115" s="29">
        <f>Cumulative!AJ115-Cumulative!AI115</f>
        <v>103.40879900000007</v>
      </c>
      <c r="AK115" s="29">
        <f>Cumulative!AK115-Cumulative!AJ115</f>
        <v>112.90331099999997</v>
      </c>
      <c r="AL115" s="29"/>
      <c r="AM115" s="29">
        <f>Cumulative!AM115</f>
        <v>136.70792500000002</v>
      </c>
      <c r="AN115" s="29">
        <f>Cumulative!AN115-Cumulative!AM115</f>
        <v>143.32278899999991</v>
      </c>
      <c r="AO115" s="29">
        <f>Cumulative!AO115-Cumulative!AN115</f>
        <v>124.28931899999992</v>
      </c>
      <c r="AP115" s="185">
        <f>Cumulative!AP115-Cumulative!AO115</f>
        <v>121.8382610000001</v>
      </c>
      <c r="AQ115" s="29"/>
      <c r="AR115" s="29">
        <f>Cumulative!AR115</f>
        <v>159.55753900000002</v>
      </c>
      <c r="AS115" s="29">
        <f>Cumulative!AS115-Cumulative!AR115</f>
        <v>147.60645599999992</v>
      </c>
      <c r="AT115" s="29">
        <f>Cumulative!AT115-Cumulative!AS115</f>
        <v>179.19783200000006</v>
      </c>
      <c r="AU115" s="29">
        <f>Cumulative!AU115-Cumulative!AT115</f>
        <v>156.59533399999992</v>
      </c>
      <c r="AV115" s="29"/>
      <c r="AW115" s="29">
        <f>Cumulative!AW115</f>
        <v>192.54755999999998</v>
      </c>
      <c r="AX115" s="29">
        <f>Cumulative!AX115-Cumulative!AW115</f>
        <v>234.52689199999998</v>
      </c>
      <c r="AY115" s="29">
        <f>Cumulative!AY115-Cumulative!AX115</f>
        <v>177.08496100000013</v>
      </c>
      <c r="AZ115" s="29">
        <f>Cumulative!AZ115-Cumulative!AY115</f>
        <v>275.34419199999991</v>
      </c>
      <c r="BA115" s="29"/>
      <c r="BB115" s="29">
        <f>Cumulative!BB115</f>
        <v>273.57061899999997</v>
      </c>
      <c r="BC115" s="29">
        <f>Cumulative!BC115-Cumulative!BB115</f>
        <v>360.98539399999993</v>
      </c>
      <c r="BD115" s="29">
        <f>Cumulative!BD115-Cumulative!BC115</f>
        <v>328.32246700000019</v>
      </c>
      <c r="BE115" s="29">
        <f>Cumulative!BE115-Cumulative!BD115</f>
        <v>387.95158700000002</v>
      </c>
      <c r="BF115" s="29"/>
      <c r="BG115" s="29">
        <f>Cumulative!BG115</f>
        <v>349.86656199999993</v>
      </c>
      <c r="BH115" s="29">
        <f>Cumulative!BH115-Cumulative!BG115</f>
        <v>328.93154600000003</v>
      </c>
      <c r="BI115" s="29">
        <f>Cumulative!BI115-Cumulative!BH115</f>
        <v>372.96421899999996</v>
      </c>
      <c r="BJ115" s="29">
        <f>Cumulative!BJ115-Cumulative!BI115</f>
        <v>360.96317500000032</v>
      </c>
      <c r="BK115" s="29"/>
      <c r="BL115" s="29">
        <f>Cumulative!BL115</f>
        <v>430.91639999999995</v>
      </c>
      <c r="BM115" s="29">
        <f>Cumulative!BM115-Cumulative!BL115</f>
        <v>376.50193000000013</v>
      </c>
      <c r="BN115" s="185">
        <f>Cumulative!BN115-Cumulative!BM115</f>
        <v>382.37194599999987</v>
      </c>
      <c r="BO115" s="185">
        <f>Cumulative!BO115-Cumulative!BN115</f>
        <v>338.58479200000011</v>
      </c>
      <c r="BP115" s="29"/>
      <c r="BQ115" s="29">
        <f>Cumulative!BQ115</f>
        <v>372.45083999999997</v>
      </c>
      <c r="BR115" s="29">
        <f>Cumulative!BR115-Cumulative!BQ115</f>
        <v>309.212447</v>
      </c>
      <c r="BS115" s="29">
        <f>Cumulative!BS115-Cumulative!BR115</f>
        <v>319.95066999999995</v>
      </c>
      <c r="BT115" s="29">
        <f>Cumulative!BT115-Cumulative!BS115</f>
        <v>235.18324800000016</v>
      </c>
    </row>
    <row r="116" spans="2:72" x14ac:dyDescent="0.2">
      <c r="B116" s="215" t="s">
        <v>29</v>
      </c>
      <c r="C116" s="216" t="s">
        <v>103</v>
      </c>
      <c r="D116" s="39"/>
      <c r="E116" s="39"/>
      <c r="F116" s="39"/>
      <c r="G116" s="29">
        <f>Cumulative!G116-Cumulative!F116</f>
        <v>224.39999999999998</v>
      </c>
      <c r="H116" s="29"/>
      <c r="I116" s="29">
        <f>Cumulative!I116</f>
        <v>144.5</v>
      </c>
      <c r="J116" s="29">
        <f>Cumulative!J116-Cumulative!I116</f>
        <v>187.5</v>
      </c>
      <c r="K116" s="29">
        <f>Cumulative!K116-Cumulative!J116</f>
        <v>261.29999999999995</v>
      </c>
      <c r="L116" s="29">
        <f>Cumulative!L116-Cumulative!K116</f>
        <v>172.80000000000007</v>
      </c>
      <c r="M116" s="29"/>
      <c r="N116" s="29">
        <f>Cumulative!N116</f>
        <v>222.64519000000001</v>
      </c>
      <c r="O116" s="29">
        <f>Cumulative!O116-Cumulative!N116</f>
        <v>260.02006599999999</v>
      </c>
      <c r="P116" s="29">
        <f>Cumulative!P116-Cumulative!O116</f>
        <v>271.99675100000002</v>
      </c>
      <c r="Q116" s="29">
        <f>Cumulative!Q116-Cumulative!P116</f>
        <v>212.63799299999994</v>
      </c>
      <c r="R116" s="29"/>
      <c r="S116" s="29">
        <f>Cumulative!S116</f>
        <v>185.75222500000001</v>
      </c>
      <c r="T116" s="29">
        <f>Cumulative!T116-Cumulative!S116</f>
        <v>207.17881599999998</v>
      </c>
      <c r="U116" s="29">
        <f>Cumulative!U116-Cumulative!T116</f>
        <v>224.46039999999988</v>
      </c>
      <c r="V116" s="29">
        <f>Cumulative!V116-Cumulative!U116</f>
        <v>248.35067000000015</v>
      </c>
      <c r="W116" s="29"/>
      <c r="X116" s="29">
        <f>Cumulative!X116</f>
        <v>182.16001879999999</v>
      </c>
      <c r="Y116" s="29">
        <f>Cumulative!Y116-Cumulative!X116</f>
        <v>287.58534829999996</v>
      </c>
      <c r="Z116" s="29">
        <f>Cumulative!Z116-Cumulative!Y116</f>
        <v>292.99056350000012</v>
      </c>
      <c r="AA116" s="29">
        <f>Cumulative!AA116-Cumulative!Z116</f>
        <v>172.0821289999999</v>
      </c>
      <c r="AB116" s="29"/>
      <c r="AC116" s="29">
        <f>Cumulative!AC116</f>
        <v>303.97920000000005</v>
      </c>
      <c r="AD116" s="29">
        <f>Cumulative!AD116-Cumulative!AC116</f>
        <v>263.23109999999991</v>
      </c>
      <c r="AE116" s="29">
        <f>Cumulative!AE116-Cumulative!AD116</f>
        <v>269.70080000000007</v>
      </c>
      <c r="AF116" s="29">
        <f>Cumulative!AF116-Cumulative!AE116</f>
        <v>199.23473000000035</v>
      </c>
      <c r="AG116" s="29"/>
      <c r="AH116" s="29">
        <f>Cumulative!AH116</f>
        <v>259</v>
      </c>
      <c r="AI116" s="29">
        <f>Cumulative!AI116-Cumulative!AH116</f>
        <v>328.49053689999994</v>
      </c>
      <c r="AJ116" s="29">
        <f>Cumulative!AJ116-Cumulative!AI116</f>
        <v>309.47401000000013</v>
      </c>
      <c r="AK116" s="29">
        <f>Cumulative!AK116-Cumulative!AJ116</f>
        <v>324.23963999999967</v>
      </c>
      <c r="AL116" s="29"/>
      <c r="AM116" s="29">
        <f>Cumulative!AM116</f>
        <v>346.19522999999998</v>
      </c>
      <c r="AN116" s="29">
        <f>Cumulative!AN116-Cumulative!AM116</f>
        <v>537.38104199999998</v>
      </c>
      <c r="AO116" s="29">
        <f>Cumulative!AO116-Cumulative!AN116</f>
        <v>450.29560099999958</v>
      </c>
      <c r="AP116" s="185">
        <f>Cumulative!AP116-Cumulative!AO116</f>
        <v>414.68493600000011</v>
      </c>
      <c r="AQ116" s="29"/>
      <c r="AR116" s="29">
        <f>Cumulative!AR116</f>
        <v>301.027939</v>
      </c>
      <c r="AS116" s="29">
        <f>Cumulative!AS116-Cumulative!AR116</f>
        <v>403.59629699999977</v>
      </c>
      <c r="AT116" s="29">
        <f>Cumulative!AT116-Cumulative!AS116</f>
        <v>250.0543270000004</v>
      </c>
      <c r="AU116" s="29">
        <f>Cumulative!AU116-Cumulative!AT116</f>
        <v>200.10188700000026</v>
      </c>
      <c r="AV116" s="29"/>
      <c r="AW116" s="29">
        <f>Cumulative!AW116</f>
        <v>299.41155799999996</v>
      </c>
      <c r="AX116" s="29">
        <f>Cumulative!AX116-Cumulative!AW116</f>
        <v>413.87061299999999</v>
      </c>
      <c r="AY116" s="29">
        <f>Cumulative!AY116-Cumulative!AX116</f>
        <v>389.34410199999991</v>
      </c>
      <c r="AZ116" s="29">
        <f>Cumulative!AZ116-Cumulative!AY116</f>
        <v>329.56895699999973</v>
      </c>
      <c r="BA116" s="29"/>
      <c r="BB116" s="29">
        <f>Cumulative!BB116</f>
        <v>397.69302599999992</v>
      </c>
      <c r="BC116" s="29">
        <f>Cumulative!BC116-Cumulative!BB116</f>
        <v>142.08100000000013</v>
      </c>
      <c r="BD116" s="29">
        <f>Cumulative!BD116-Cumulative!BC116</f>
        <v>364.46270600000003</v>
      </c>
      <c r="BE116" s="29">
        <f>Cumulative!BE116-Cumulative!BD116</f>
        <v>511.59474699999987</v>
      </c>
      <c r="BF116" s="29"/>
      <c r="BG116" s="29">
        <f>Cumulative!BG116</f>
        <v>407.12618000000003</v>
      </c>
      <c r="BH116" s="29">
        <f>Cumulative!BH116-Cumulative!BG116</f>
        <v>332.35607179999994</v>
      </c>
      <c r="BI116" s="29">
        <f>Cumulative!BI116-Cumulative!BH116</f>
        <v>161.44550700000002</v>
      </c>
      <c r="BJ116" s="29">
        <f>Cumulative!BJ116-Cumulative!BI116</f>
        <v>207.55478000000016</v>
      </c>
      <c r="BK116" s="29"/>
      <c r="BL116" s="29">
        <f>Cumulative!BL116</f>
        <v>234.45575699999995</v>
      </c>
      <c r="BM116" s="29">
        <f>Cumulative!BM116-Cumulative!BL116</f>
        <v>198.00900300000006</v>
      </c>
      <c r="BN116" s="185">
        <f>Cumulative!BN116-Cumulative!BM116</f>
        <v>115.19977799999998</v>
      </c>
      <c r="BO116" s="185">
        <f>Cumulative!BO116-Cumulative!BN116</f>
        <v>198.56882699999983</v>
      </c>
      <c r="BP116" s="29"/>
      <c r="BQ116" s="29">
        <f>Cumulative!BQ116</f>
        <v>366.81586700000008</v>
      </c>
      <c r="BR116" s="29">
        <f>Cumulative!BR116-Cumulative!BQ116</f>
        <v>399.39218399999999</v>
      </c>
      <c r="BS116" s="29">
        <f>Cumulative!BS116-Cumulative!BR116</f>
        <v>236.37422400000003</v>
      </c>
      <c r="BT116" s="29">
        <f>Cumulative!BT116-Cumulative!BS116</f>
        <v>415.12060099999997</v>
      </c>
    </row>
    <row r="117" spans="2:72" x14ac:dyDescent="0.2">
      <c r="B117" s="215" t="s">
        <v>342</v>
      </c>
      <c r="C117" s="216" t="s">
        <v>341</v>
      </c>
      <c r="D117" s="39"/>
      <c r="E117" s="39"/>
      <c r="F117" s="3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185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39">
        <f>Cumulative!BC117-Cumulative!BB117</f>
        <v>7.594999999999999E-2</v>
      </c>
      <c r="BD117" s="39">
        <f>Cumulative!BD117-Cumulative!BC117</f>
        <v>-1.5949999999999992E-2</v>
      </c>
      <c r="BE117" s="29">
        <f>Cumulative!BE117-Cumulative!BD117</f>
        <v>5.1589999999999998</v>
      </c>
      <c r="BF117" s="29"/>
      <c r="BG117" s="29">
        <f>Cumulative!BG117</f>
        <v>14.818</v>
      </c>
      <c r="BH117" s="39">
        <f>Cumulative!BH117-Cumulative!BG117</f>
        <v>18.260910000000003</v>
      </c>
      <c r="BI117" s="39">
        <f>Cumulative!BI117-Cumulative!BH117</f>
        <v>32.81107500000001</v>
      </c>
      <c r="BJ117" s="39">
        <f>Cumulative!BJ117-Cumulative!BI117</f>
        <v>19.00085</v>
      </c>
      <c r="BK117" s="29"/>
      <c r="BL117" s="29">
        <f>Cumulative!BL117</f>
        <v>29.064575000000005</v>
      </c>
      <c r="BM117" s="39">
        <f>Cumulative!BM117-Cumulative!BL117</f>
        <v>28.714399999999998</v>
      </c>
      <c r="BN117" s="284">
        <f>Cumulative!BN117-Cumulative!BM117</f>
        <v>24.50801417000001</v>
      </c>
      <c r="BO117" s="284">
        <f>Cumulative!BO117-Cumulative!BN117</f>
        <v>25.669676999999993</v>
      </c>
      <c r="BP117" s="29"/>
      <c r="BQ117" s="29">
        <f>Cumulative!BQ117</f>
        <v>18.565375000000003</v>
      </c>
      <c r="BR117" s="39">
        <f>Cumulative!BR117-Cumulative!BQ117</f>
        <v>49.638080000000002</v>
      </c>
      <c r="BS117" s="39">
        <f>Cumulative!BS117-Cumulative!BR117</f>
        <v>29.024824999999993</v>
      </c>
      <c r="BT117" s="39">
        <f>Cumulative!BT117-Cumulative!BS117</f>
        <v>34.501799999999989</v>
      </c>
    </row>
    <row r="118" spans="2:72" x14ac:dyDescent="0.2">
      <c r="B118" s="37" t="s">
        <v>108</v>
      </c>
      <c r="C118" s="30" t="s">
        <v>107</v>
      </c>
      <c r="D118" s="38"/>
      <c r="E118" s="38"/>
      <c r="F118" s="38"/>
      <c r="G118" s="31">
        <f>SUM(G119:G120)</f>
        <v>574.29999999999995</v>
      </c>
      <c r="H118" s="31"/>
      <c r="I118" s="31">
        <f>SUM(I119:I120)</f>
        <v>589.5</v>
      </c>
      <c r="J118" s="31">
        <f>SUM(J119:J120)</f>
        <v>727.40000000000009</v>
      </c>
      <c r="K118" s="31">
        <f>SUM(K119:K120)</f>
        <v>662.29999999999984</v>
      </c>
      <c r="L118" s="31">
        <f>SUM(L119:L120)</f>
        <v>694.90000000000009</v>
      </c>
      <c r="M118" s="31"/>
      <c r="N118" s="31">
        <f>SUM(N119:N120)</f>
        <v>691.93547999999998</v>
      </c>
      <c r="O118" s="31">
        <f>SUM(O119:O120)</f>
        <v>697.22885200000007</v>
      </c>
      <c r="P118" s="31">
        <f>SUM(P119:P120)</f>
        <v>556.08781000000079</v>
      </c>
      <c r="Q118" s="31">
        <f>SUM(Q119:Q120)</f>
        <v>575.04785799999911</v>
      </c>
      <c r="R118" s="31"/>
      <c r="S118" s="31">
        <f>SUM(S119:S120)</f>
        <v>613.93436399999996</v>
      </c>
      <c r="T118" s="31">
        <f>SUM(T119:T120)</f>
        <v>535.68919500000004</v>
      </c>
      <c r="U118" s="31">
        <f>SUM(U119:U120)</f>
        <v>489.71780400000006</v>
      </c>
      <c r="V118" s="31">
        <f>SUM(V119:V120)</f>
        <v>404.4913319999996</v>
      </c>
      <c r="W118" s="31"/>
      <c r="X118" s="31">
        <f>SUM(X119:X120)</f>
        <v>552.42542000000014</v>
      </c>
      <c r="Y118" s="31">
        <f>SUM(Y119:Y120)</f>
        <v>459.73124399999972</v>
      </c>
      <c r="Z118" s="31">
        <f>SUM(Z119:Z120)</f>
        <v>521.84451800000033</v>
      </c>
      <c r="AA118" s="31">
        <f>SUM(AA119:AA120)</f>
        <v>525.54487999999958</v>
      </c>
      <c r="AB118" s="31"/>
      <c r="AC118" s="31">
        <f>SUM(AC119:AC120)</f>
        <v>618.10088199999996</v>
      </c>
      <c r="AD118" s="31">
        <f>SUM(AD119:AD120)</f>
        <v>641.28760699999987</v>
      </c>
      <c r="AE118" s="31">
        <f>SUM(AE119:AE120)</f>
        <v>730.19277999999974</v>
      </c>
      <c r="AF118" s="31">
        <f>SUM(AF119:AF120)</f>
        <v>771.37792299999978</v>
      </c>
      <c r="AG118" s="31"/>
      <c r="AH118" s="31">
        <f>SUM(AH119:AH120)</f>
        <v>676.09738000000016</v>
      </c>
      <c r="AI118" s="31">
        <f>SUM(AI119:AI120)</f>
        <v>573.28333149999992</v>
      </c>
      <c r="AJ118" s="31">
        <f>SUM(AJ119:AJ120)</f>
        <v>629.12510800000007</v>
      </c>
      <c r="AK118" s="31">
        <f>SUM(AK119:AK120)</f>
        <v>594.41776000000073</v>
      </c>
      <c r="AL118" s="31"/>
      <c r="AM118" s="31">
        <f>SUM(AM119:AM120)</f>
        <v>562.44408999999996</v>
      </c>
      <c r="AN118" s="31">
        <f>SUM(AN119:AN120)</f>
        <v>485.75931999999972</v>
      </c>
      <c r="AO118" s="31">
        <f>SUM(AO119:AO120)</f>
        <v>533.51010000000088</v>
      </c>
      <c r="AP118" s="151">
        <f>SUM(AP119:AP120)</f>
        <v>516.02581299999963</v>
      </c>
      <c r="AQ118" s="31"/>
      <c r="AR118" s="31">
        <f>SUM(AR119:AR120)</f>
        <v>570.01475500000004</v>
      </c>
      <c r="AS118" s="31">
        <f>SUM(AS119:AS120)</f>
        <v>537.95215899999971</v>
      </c>
      <c r="AT118" s="31">
        <f>SUM(AT119:AT120)</f>
        <v>510.8042490000006</v>
      </c>
      <c r="AU118" s="31">
        <f>SUM(AU119:AU120)</f>
        <v>652.09838200000002</v>
      </c>
      <c r="AV118" s="31"/>
      <c r="AW118" s="31">
        <f>SUM(AW119:AW120)</f>
        <v>603.56517599999995</v>
      </c>
      <c r="AX118" s="31">
        <f>SUM(AX119:AX120)</f>
        <v>557.91972200000032</v>
      </c>
      <c r="AY118" s="31">
        <f>SUM(AY119:AY120)</f>
        <v>572.70242239999993</v>
      </c>
      <c r="AZ118" s="31">
        <f>SUM(AZ119:AZ120)</f>
        <v>725.29028919999962</v>
      </c>
      <c r="BA118" s="31"/>
      <c r="BB118" s="31">
        <f>SUM(BB119:BB120)</f>
        <v>741.99396799999988</v>
      </c>
      <c r="BC118" s="31">
        <f>SUM(BC119:BC120)</f>
        <v>485.98765400000042</v>
      </c>
      <c r="BD118" s="31">
        <f>SUM(BD119:BD120)</f>
        <v>591.08527099999969</v>
      </c>
      <c r="BE118" s="31">
        <f>SUM(BE119:BE120)</f>
        <v>540.97363299999972</v>
      </c>
      <c r="BF118" s="31"/>
      <c r="BG118" s="31">
        <f>SUM(BG119:BG120)</f>
        <v>599.92748399999982</v>
      </c>
      <c r="BH118" s="31">
        <f>SUM(BH119:BH120)</f>
        <v>526.61832500000014</v>
      </c>
      <c r="BI118" s="31">
        <f>SUM(BI119:BI120)</f>
        <v>682.88036800000009</v>
      </c>
      <c r="BJ118" s="31">
        <f>SUM(BJ119:BJ120)</f>
        <v>559.1833010000006</v>
      </c>
      <c r="BK118" s="31"/>
      <c r="BL118" s="31">
        <f>SUM(BL119:BL120)</f>
        <v>674.95255499999985</v>
      </c>
      <c r="BM118" s="31">
        <f>SUM(BM119:BM120)</f>
        <v>588.29518100000041</v>
      </c>
      <c r="BN118" s="151">
        <f>SUM(BN119:BN120)</f>
        <v>624.01573500000006</v>
      </c>
      <c r="BO118" s="151">
        <f>SUM(BO119:BO120)</f>
        <v>562.30012299999976</v>
      </c>
      <c r="BP118" s="31"/>
      <c r="BQ118" s="31">
        <f>SUM(BQ119:BQ120)</f>
        <v>702.14407499999993</v>
      </c>
      <c r="BR118" s="31">
        <f>SUM(BR119:BR120)</f>
        <v>623.69975499999975</v>
      </c>
      <c r="BS118" s="31">
        <f>SUM(BS119:BS120)</f>
        <v>628.27903100000026</v>
      </c>
      <c r="BT118" s="31">
        <f>SUM(BT119:BT120)</f>
        <v>532.12611199999935</v>
      </c>
    </row>
    <row r="119" spans="2:72" x14ac:dyDescent="0.2">
      <c r="B119" s="215" t="s">
        <v>30</v>
      </c>
      <c r="C119" s="216" t="s">
        <v>109</v>
      </c>
      <c r="D119" s="39"/>
      <c r="E119" s="39"/>
      <c r="F119" s="39"/>
      <c r="G119" s="29">
        <f>Cumulative!G119-Cumulative!F119</f>
        <v>544</v>
      </c>
      <c r="H119" s="29"/>
      <c r="I119" s="29">
        <f>Cumulative!I119</f>
        <v>560.6</v>
      </c>
      <c r="J119" s="29">
        <f>Cumulative!J119-Cumulative!I119</f>
        <v>714.80000000000007</v>
      </c>
      <c r="K119" s="29">
        <f>Cumulative!K119-Cumulative!J119</f>
        <v>634.39999999999986</v>
      </c>
      <c r="L119" s="29">
        <f>Cumulative!L119-Cumulative!K119</f>
        <v>657.60000000000014</v>
      </c>
      <c r="M119" s="29"/>
      <c r="N119" s="29">
        <f>Cumulative!N119</f>
        <v>657.82848000000001</v>
      </c>
      <c r="O119" s="29">
        <f>Cumulative!O119-Cumulative!N119</f>
        <v>679.11385200000007</v>
      </c>
      <c r="P119" s="29">
        <f>Cumulative!P119-Cumulative!O119</f>
        <v>551.71581000000083</v>
      </c>
      <c r="Q119" s="29">
        <f>Cumulative!Q119-Cumulative!P119</f>
        <v>542.84185799999909</v>
      </c>
      <c r="R119" s="29"/>
      <c r="S119" s="29">
        <f>Cumulative!S119</f>
        <v>595.97136399999999</v>
      </c>
      <c r="T119" s="29">
        <f>Cumulative!T119-Cumulative!S119</f>
        <v>528.51019500000007</v>
      </c>
      <c r="U119" s="29">
        <v>475.57180400000004</v>
      </c>
      <c r="V119" s="29">
        <f>Cumulative!V119-Cumulative!U119</f>
        <v>388.1643319999996</v>
      </c>
      <c r="W119" s="29"/>
      <c r="X119" s="29">
        <f>Cumulative!X119</f>
        <v>537.57532000000015</v>
      </c>
      <c r="Y119" s="29">
        <f>Cumulative!Y119-Cumulative!X119</f>
        <v>437.76034399999969</v>
      </c>
      <c r="Z119" s="29">
        <f>Cumulative!Z119-Cumulative!Y119</f>
        <v>495.95661800000028</v>
      </c>
      <c r="AA119" s="29">
        <f>Cumulative!AA119-Cumulative!Z119</f>
        <v>481.51997999999958</v>
      </c>
      <c r="AB119" s="29"/>
      <c r="AC119" s="29">
        <f>Cumulative!AC119</f>
        <v>484.68988200000001</v>
      </c>
      <c r="AD119" s="29">
        <f>Cumulative!AD119-Cumulative!AC119</f>
        <v>478.36060699999996</v>
      </c>
      <c r="AE119" s="29">
        <f>Cumulative!AE119-Cumulative!AD119</f>
        <v>566.98947999999973</v>
      </c>
      <c r="AF119" s="29">
        <f>Cumulative!AF119-Cumulative!AE119</f>
        <v>545.91032299999983</v>
      </c>
      <c r="AG119" s="29"/>
      <c r="AH119" s="29">
        <f>Cumulative!AH119</f>
        <v>544.40348000000017</v>
      </c>
      <c r="AI119" s="29">
        <f>Cumulative!AI119-Cumulative!AH119</f>
        <v>550.66233149999994</v>
      </c>
      <c r="AJ119" s="29">
        <f>Cumulative!AJ119-Cumulative!AI119</f>
        <v>590.83510799999999</v>
      </c>
      <c r="AK119" s="29">
        <f>Cumulative!AK119-Cumulative!AJ119</f>
        <v>557.61776000000077</v>
      </c>
      <c r="AL119" s="29"/>
      <c r="AM119" s="29">
        <f>Cumulative!AM119</f>
        <v>523.93259</v>
      </c>
      <c r="AN119" s="29">
        <f>Cumulative!AN119-Cumulative!AM119</f>
        <v>470.19985999999972</v>
      </c>
      <c r="AO119" s="29">
        <f>Cumulative!AO119-Cumulative!AN119</f>
        <v>491.54118800000094</v>
      </c>
      <c r="AP119" s="185">
        <f>Cumulative!AP119-Cumulative!AO119</f>
        <v>488.71562699999959</v>
      </c>
      <c r="AQ119" s="29"/>
      <c r="AR119" s="29">
        <f>Cumulative!AR119</f>
        <v>521.86643300000003</v>
      </c>
      <c r="AS119" s="29">
        <f>Cumulative!AS119-Cumulative!AR119</f>
        <v>504.95821899999976</v>
      </c>
      <c r="AT119" s="29">
        <f>Cumulative!AT119-Cumulative!AS119</f>
        <v>494.65523900000062</v>
      </c>
      <c r="AU119" s="29">
        <f>Cumulative!AU119-Cumulative!AT119</f>
        <v>619.43510900000001</v>
      </c>
      <c r="AV119" s="29"/>
      <c r="AW119" s="29">
        <f>Cumulative!AW119</f>
        <v>585.72283599999992</v>
      </c>
      <c r="AX119" s="29">
        <f>Cumulative!AX119-Cumulative!AW119</f>
        <v>511.5331570000003</v>
      </c>
      <c r="AY119" s="29">
        <f>Cumulative!AY119-Cumulative!AX119</f>
        <v>496.78989739999997</v>
      </c>
      <c r="AZ119" s="29">
        <f>Cumulative!AZ119-Cumulative!AY119</f>
        <v>643.36315619999959</v>
      </c>
      <c r="BA119" s="29"/>
      <c r="BB119" s="29">
        <f>Cumulative!BB119</f>
        <v>687.49336799999992</v>
      </c>
      <c r="BC119" s="29">
        <f>Cumulative!BC119-Cumulative!BB119</f>
        <v>478.28765400000043</v>
      </c>
      <c r="BD119" s="29">
        <f>Cumulative!BD119-Cumulative!BC119</f>
        <v>558.39787699999965</v>
      </c>
      <c r="BE119" s="29">
        <f>Cumulative!BE119-Cumulative!BD119</f>
        <v>485.61193299999968</v>
      </c>
      <c r="BF119" s="29"/>
      <c r="BG119" s="29">
        <f>Cumulative!BG119</f>
        <v>589.29275199999984</v>
      </c>
      <c r="BH119" s="29">
        <f>Cumulative!BH119-Cumulative!BG119</f>
        <v>517.81852500000014</v>
      </c>
      <c r="BI119" s="29">
        <f>Cumulative!BI119-Cumulative!BH119</f>
        <v>637.59326800000008</v>
      </c>
      <c r="BJ119" s="29">
        <f>Cumulative!BJ119-Cumulative!BI119</f>
        <v>546.07835100000057</v>
      </c>
      <c r="BK119" s="29"/>
      <c r="BL119" s="29">
        <f>Cumulative!BL119</f>
        <v>642.99545499999988</v>
      </c>
      <c r="BM119" s="29">
        <f>Cumulative!BM119-Cumulative!BL119</f>
        <v>573.86880100000042</v>
      </c>
      <c r="BN119" s="185">
        <f>Cumulative!BN119-Cumulative!BM119</f>
        <v>579.25003500000003</v>
      </c>
      <c r="BO119" s="185">
        <f>Cumulative!BO119-Cumulative!BN119</f>
        <v>542.83062299999983</v>
      </c>
      <c r="BP119" s="29"/>
      <c r="BQ119" s="29">
        <f>Cumulative!BQ119</f>
        <v>678.56282499999998</v>
      </c>
      <c r="BR119" s="29">
        <f>Cumulative!BR119-Cumulative!BQ119</f>
        <v>601.47095499999978</v>
      </c>
      <c r="BS119" s="29">
        <f>Cumulative!BS119-Cumulative!BR119</f>
        <v>601.32533100000023</v>
      </c>
      <c r="BT119" s="29">
        <f>Cumulative!BT119-Cumulative!BS119</f>
        <v>521.52611199999933</v>
      </c>
    </row>
    <row r="120" spans="2:72" x14ac:dyDescent="0.2">
      <c r="B120" s="215" t="s">
        <v>110</v>
      </c>
      <c r="C120" s="216" t="s">
        <v>111</v>
      </c>
      <c r="D120" s="39"/>
      <c r="E120" s="39"/>
      <c r="F120" s="39"/>
      <c r="G120" s="29">
        <f>Cumulative!G120-Cumulative!F120</f>
        <v>30.299999999999997</v>
      </c>
      <c r="H120" s="29"/>
      <c r="I120" s="29">
        <f>Cumulative!I120</f>
        <v>28.9</v>
      </c>
      <c r="J120" s="29">
        <f>Cumulative!J120-Cumulative!I120</f>
        <v>12.600000000000001</v>
      </c>
      <c r="K120" s="29">
        <f>Cumulative!K120-Cumulative!J120</f>
        <v>27.900000000000006</v>
      </c>
      <c r="L120" s="29">
        <f>Cumulative!L120-Cumulative!K120</f>
        <v>37.299999999999997</v>
      </c>
      <c r="M120" s="29"/>
      <c r="N120" s="29">
        <f>Cumulative!N120</f>
        <v>34.106999999999999</v>
      </c>
      <c r="O120" s="29">
        <f>Cumulative!O120-Cumulative!N120</f>
        <v>18.114999999999995</v>
      </c>
      <c r="P120" s="29">
        <f>Cumulative!P120-Cumulative!O120</f>
        <v>4.3719999999999999</v>
      </c>
      <c r="Q120" s="29">
        <f>Cumulative!Q120-Cumulative!P120</f>
        <v>32.206000000000003</v>
      </c>
      <c r="R120" s="29"/>
      <c r="S120" s="29">
        <f>Cumulative!S120</f>
        <v>17.963000000000001</v>
      </c>
      <c r="T120" s="29">
        <f>Cumulative!T120-Cumulative!S120</f>
        <v>7.1789999999999949</v>
      </c>
      <c r="U120" s="29">
        <f>Cumulative!U120-Cumulative!T120</f>
        <v>14.146000000000008</v>
      </c>
      <c r="V120" s="29">
        <f>Cumulative!V120-Cumulative!U120</f>
        <v>16.327000000000005</v>
      </c>
      <c r="W120" s="29"/>
      <c r="X120" s="29">
        <f>Cumulative!X120</f>
        <v>14.850099999999996</v>
      </c>
      <c r="Y120" s="29">
        <f>Cumulative!Y120-Cumulative!X120</f>
        <v>21.9709</v>
      </c>
      <c r="Z120" s="29">
        <f>Cumulative!Z120-Cumulative!Y120</f>
        <v>25.887900000000002</v>
      </c>
      <c r="AA120" s="29">
        <f>Cumulative!AA120-Cumulative!Z120</f>
        <v>44.024899999999974</v>
      </c>
      <c r="AB120" s="29"/>
      <c r="AC120" s="29">
        <f>Cumulative!AC120</f>
        <v>133.411</v>
      </c>
      <c r="AD120" s="29">
        <f>Cumulative!AD120-Cumulative!AC120</f>
        <v>162.92699999999991</v>
      </c>
      <c r="AE120" s="29">
        <f>Cumulative!AE120-Cumulative!AD120</f>
        <v>163.20330000000001</v>
      </c>
      <c r="AF120" s="29">
        <f>Cumulative!AF120-Cumulative!AE120</f>
        <v>225.4676</v>
      </c>
      <c r="AG120" s="29"/>
      <c r="AH120" s="29">
        <f>Cumulative!AH120</f>
        <v>131.69390000000001</v>
      </c>
      <c r="AI120" s="29">
        <f>Cumulative!AI120-Cumulative!AH120</f>
        <v>22.620999999999981</v>
      </c>
      <c r="AJ120" s="29">
        <f>Cumulative!AJ120-Cumulative!AI120</f>
        <v>38.290000000000049</v>
      </c>
      <c r="AK120" s="29">
        <f>Cumulative!AK120-Cumulative!AJ120</f>
        <v>36.799999999999955</v>
      </c>
      <c r="AL120" s="29"/>
      <c r="AM120" s="29">
        <f>Cumulative!AM120</f>
        <v>38.511499999999998</v>
      </c>
      <c r="AN120" s="29">
        <f>Cumulative!AN120-Cumulative!AM120</f>
        <v>15.559460000000009</v>
      </c>
      <c r="AO120" s="29">
        <f>Cumulative!AO120-Cumulative!AN120</f>
        <v>41.968911999999982</v>
      </c>
      <c r="AP120" s="185">
        <f>Cumulative!AP120-Cumulative!AO120</f>
        <v>27.310186000000016</v>
      </c>
      <c r="AQ120" s="29"/>
      <c r="AR120" s="29">
        <f>Cumulative!AR120</f>
        <v>48.148322000000007</v>
      </c>
      <c r="AS120" s="29">
        <f>Cumulative!AS120-Cumulative!AR120</f>
        <v>32.993939999999981</v>
      </c>
      <c r="AT120" s="29">
        <f>Cumulative!AT120-Cumulative!AS120</f>
        <v>16.149010000000004</v>
      </c>
      <c r="AU120" s="29">
        <f>Cumulative!AU120-Cumulative!AT120</f>
        <v>32.663273000000032</v>
      </c>
      <c r="AV120" s="29"/>
      <c r="AW120" s="29">
        <f>Cumulative!AW120</f>
        <v>17.842340000000004</v>
      </c>
      <c r="AX120" s="29">
        <f>Cumulative!AX120-Cumulative!AW120</f>
        <v>46.386565000000019</v>
      </c>
      <c r="AY120" s="29">
        <f>Cumulative!AY120-Cumulative!AX120</f>
        <v>75.91252499999996</v>
      </c>
      <c r="AZ120" s="29">
        <f>Cumulative!AZ120-Cumulative!AY120</f>
        <v>81.927132999999998</v>
      </c>
      <c r="BA120" s="29"/>
      <c r="BB120" s="29">
        <f>Cumulative!BB120</f>
        <v>54.500600000000006</v>
      </c>
      <c r="BC120" s="29">
        <f>Cumulative!BC120-Cumulative!BB120</f>
        <v>7.6999999999999957</v>
      </c>
      <c r="BD120" s="29">
        <f>Cumulative!BD120-Cumulative!BC120</f>
        <v>32.687394000000005</v>
      </c>
      <c r="BE120" s="29">
        <f>Cumulative!BE120-Cumulative!BD120</f>
        <v>55.361699999999999</v>
      </c>
      <c r="BF120" s="29"/>
      <c r="BG120" s="29">
        <f>Cumulative!BG120</f>
        <v>10.634732</v>
      </c>
      <c r="BH120" s="29">
        <f>Cumulative!BH120-Cumulative!BG120</f>
        <v>8.7998000000000012</v>
      </c>
      <c r="BI120" s="29">
        <f>Cumulative!BI120-Cumulative!BH120</f>
        <v>45.287099999999995</v>
      </c>
      <c r="BJ120" s="29">
        <f>Cumulative!BJ120-Cumulative!BI120</f>
        <v>13.104950000000002</v>
      </c>
      <c r="BK120" s="29"/>
      <c r="BL120" s="29">
        <f>Cumulative!BL120</f>
        <v>31.957100000000001</v>
      </c>
      <c r="BM120" s="29">
        <f>Cumulative!BM120-Cumulative!BL120</f>
        <v>14.426379999999998</v>
      </c>
      <c r="BN120" s="185">
        <f>Cumulative!BN120-Cumulative!BM120</f>
        <v>44.765700000000002</v>
      </c>
      <c r="BO120" s="185">
        <f>Cumulative!BO120-Cumulative!BN120</f>
        <v>19.469499999999982</v>
      </c>
      <c r="BP120" s="29"/>
      <c r="BQ120" s="29">
        <f>Cumulative!BQ120</f>
        <v>23.581249999999997</v>
      </c>
      <c r="BR120" s="29">
        <f>Cumulative!BR120-Cumulative!BQ120</f>
        <v>22.2288</v>
      </c>
      <c r="BS120" s="29">
        <f>Cumulative!BS120-Cumulative!BR120</f>
        <v>26.953700000000005</v>
      </c>
      <c r="BT120" s="29">
        <f>Cumulative!BT120-Cumulative!BS120</f>
        <v>10.599999999999994</v>
      </c>
    </row>
    <row r="121" spans="2:72" x14ac:dyDescent="0.2">
      <c r="B121" s="37" t="s">
        <v>98</v>
      </c>
      <c r="C121" s="30" t="s">
        <v>99</v>
      </c>
      <c r="D121" s="38"/>
      <c r="E121" s="38"/>
      <c r="F121" s="38"/>
      <c r="G121" s="31">
        <f>Cumulative!G121-Cumulative!F121</f>
        <v>45.399999999999977</v>
      </c>
      <c r="H121" s="31"/>
      <c r="I121" s="31">
        <f>Cumulative!I121</f>
        <v>49</v>
      </c>
      <c r="J121" s="31">
        <f>Cumulative!J121-Cumulative!I121</f>
        <v>45.5</v>
      </c>
      <c r="K121" s="31">
        <f>Cumulative!K121-Cumulative!J121</f>
        <v>49</v>
      </c>
      <c r="L121" s="31">
        <f>Cumulative!L121-Cumulative!K121</f>
        <v>49</v>
      </c>
      <c r="M121" s="31"/>
      <c r="N121" s="31">
        <f>Cumulative!N121</f>
        <v>43.986015999999992</v>
      </c>
      <c r="O121" s="31">
        <f>Cumulative!O121-Cumulative!N121</f>
        <v>46.230088499999852</v>
      </c>
      <c r="P121" s="31">
        <f>Cumulative!P121-Cumulative!O121</f>
        <v>55.952508999999552</v>
      </c>
      <c r="Q121" s="31">
        <f>Cumulative!Q121-Cumulative!P121</f>
        <v>48.631386500000616</v>
      </c>
      <c r="R121" s="31"/>
      <c r="S121" s="31">
        <f>Cumulative!S121</f>
        <v>59.706202500000174</v>
      </c>
      <c r="T121" s="31">
        <f>Cumulative!T121-Cumulative!S121</f>
        <v>53.000939499999802</v>
      </c>
      <c r="U121" s="31">
        <f>Cumulative!U121-Cumulative!T121</f>
        <v>49.931335000000274</v>
      </c>
      <c r="V121" s="31">
        <f>Cumulative!V121-Cumulative!U121</f>
        <v>51.4304934999995</v>
      </c>
      <c r="W121" s="31"/>
      <c r="X121" s="31">
        <f>Cumulative!X121</f>
        <v>40.494544499999996</v>
      </c>
      <c r="Y121" s="31">
        <f>Cumulative!Y121-Cumulative!X121</f>
        <v>43.1325280000002</v>
      </c>
      <c r="Z121" s="31">
        <f>Cumulative!Z121-Cumulative!Y121</f>
        <v>49.601043499999804</v>
      </c>
      <c r="AA121" s="31">
        <f>Cumulative!AA121-Cumulative!Z121</f>
        <v>53.578899500000006</v>
      </c>
      <c r="AB121" s="31"/>
      <c r="AC121" s="31">
        <f>Cumulative!AC121</f>
        <v>56.645432</v>
      </c>
      <c r="AD121" s="31">
        <f>Cumulative!AD121-Cumulative!AC121</f>
        <v>52.656799499999991</v>
      </c>
      <c r="AE121" s="31">
        <f>Cumulative!AE121-Cumulative!AD121</f>
        <v>54.632680000000008</v>
      </c>
      <c r="AF121" s="31">
        <f>Cumulative!AF121-Cumulative!AE121</f>
        <v>58.763400000000019</v>
      </c>
      <c r="AG121" s="31"/>
      <c r="AH121" s="31">
        <f>Cumulative!AH121</f>
        <v>59.299051000000006</v>
      </c>
      <c r="AI121" s="31">
        <f>Cumulative!AI121-Cumulative!AH121</f>
        <v>59.367948999999996</v>
      </c>
      <c r="AJ121" s="31">
        <f>Cumulative!AJ121-Cumulative!AI121</f>
        <v>59.584006000000016</v>
      </c>
      <c r="AK121" s="31">
        <f>Cumulative!AK121-Cumulative!AJ121</f>
        <v>58.223026999999973</v>
      </c>
      <c r="AL121" s="31"/>
      <c r="AM121" s="31">
        <f>Cumulative!AM121</f>
        <v>59.504673500000003</v>
      </c>
      <c r="AN121" s="31">
        <f>Cumulative!AN121-Cumulative!AM121</f>
        <v>58.546415000000017</v>
      </c>
      <c r="AO121" s="31">
        <f>Cumulative!AO121-Cumulative!AN121</f>
        <v>61.11866299999997</v>
      </c>
      <c r="AP121" s="151">
        <f>Cumulative!AP121-Cumulative!AO121</f>
        <v>58.008076499999959</v>
      </c>
      <c r="AQ121" s="31"/>
      <c r="AR121" s="31">
        <f>Cumulative!AR121</f>
        <v>56.753401500000002</v>
      </c>
      <c r="AS121" s="31">
        <f>Cumulative!AS121-Cumulative!AR121</f>
        <v>36.588378999999996</v>
      </c>
      <c r="AT121" s="31">
        <f>Cumulative!AT121-Cumulative!AS121</f>
        <v>59.886331500000011</v>
      </c>
      <c r="AU121" s="31">
        <f>Cumulative!AU121-Cumulative!AT121</f>
        <v>57.393556999999987</v>
      </c>
      <c r="AV121" s="31"/>
      <c r="AW121" s="31">
        <f>Cumulative!AW121</f>
        <v>56.2682255</v>
      </c>
      <c r="AX121" s="31">
        <f>Cumulative!AX121-Cumulative!AW121</f>
        <v>59.148064000000005</v>
      </c>
      <c r="AY121" s="31">
        <f>Cumulative!AY121-Cumulative!AX121</f>
        <v>59.623140499999977</v>
      </c>
      <c r="AZ121" s="31">
        <f>Cumulative!AZ121-Cumulative!AY121</f>
        <v>52.433915999999982</v>
      </c>
      <c r="BA121" s="31"/>
      <c r="BB121" s="31">
        <f>Cumulative!BB121</f>
        <v>54.329884499999999</v>
      </c>
      <c r="BC121" s="31">
        <f>Cumulative!BC121-Cumulative!BB121</f>
        <v>49.750359499999995</v>
      </c>
      <c r="BD121" s="31">
        <f>Cumulative!BD121-Cumulative!BC121</f>
        <v>40.623223999999993</v>
      </c>
      <c r="BE121" s="31">
        <f>Cumulative!BE121-Cumulative!BD121</f>
        <v>44.634051999999969</v>
      </c>
      <c r="BF121" s="31"/>
      <c r="BG121" s="31">
        <f>Cumulative!BG121</f>
        <v>41.602465999999993</v>
      </c>
      <c r="BH121" s="31">
        <f>Cumulative!BH121-Cumulative!BG121</f>
        <v>43.492004500000007</v>
      </c>
      <c r="BI121" s="31">
        <f>Cumulative!BI121-Cumulative!BH121</f>
        <v>49.078855500000003</v>
      </c>
      <c r="BJ121" s="31">
        <f>Cumulative!BJ121-Cumulative!BI121</f>
        <v>48.194977000000023</v>
      </c>
      <c r="BK121" s="31"/>
      <c r="BL121" s="31">
        <f>Cumulative!BL121</f>
        <v>52.360302499999996</v>
      </c>
      <c r="BM121" s="31">
        <f>Cumulative!BM121-Cumulative!BL121</f>
        <v>55.494916999999994</v>
      </c>
      <c r="BN121" s="151">
        <f>Cumulative!BN121-Cumulative!BM121</f>
        <v>57.180536000000004</v>
      </c>
      <c r="BO121" s="151">
        <f>Cumulative!BO121-Cumulative!BN121</f>
        <v>55.136847500000016</v>
      </c>
      <c r="BP121" s="31"/>
      <c r="BQ121" s="31">
        <f>Cumulative!BQ121</f>
        <v>56.219340500000001</v>
      </c>
      <c r="BR121" s="31">
        <f>Cumulative!BR121-Cumulative!BQ121</f>
        <v>55.135420499999981</v>
      </c>
      <c r="BS121" s="31">
        <f>Cumulative!BS121-Cumulative!BR121</f>
        <v>51.111862499999987</v>
      </c>
      <c r="BT121" s="31">
        <f>Cumulative!BT121-Cumulative!BS121</f>
        <v>49.663573000000042</v>
      </c>
    </row>
    <row r="122" spans="2:72" x14ac:dyDescent="0.2">
      <c r="B122" s="37" t="s">
        <v>165</v>
      </c>
      <c r="C122" s="30" t="s">
        <v>166</v>
      </c>
      <c r="D122" s="38"/>
      <c r="E122" s="38"/>
      <c r="F122" s="38"/>
      <c r="G122" s="31">
        <f>Cumulative!G122-Cumulative!F122</f>
        <v>178.20000000000005</v>
      </c>
      <c r="H122" s="31"/>
      <c r="I122" s="31">
        <f>Cumulative!I122</f>
        <v>170.2</v>
      </c>
      <c r="J122" s="31">
        <f>Cumulative!J122-Cumulative!I122</f>
        <v>177.20000000000005</v>
      </c>
      <c r="K122" s="31">
        <f>Cumulative!K122-Cumulative!J122</f>
        <v>191.39999999999992</v>
      </c>
      <c r="L122" s="31">
        <f>Cumulative!L122-Cumulative!K122</f>
        <v>168.10000000000002</v>
      </c>
      <c r="M122" s="31"/>
      <c r="N122" s="31">
        <f>Cumulative!N122</f>
        <v>195.63095710000005</v>
      </c>
      <c r="O122" s="31">
        <f>Cumulative!O122-Cumulative!N122</f>
        <v>208.49480739999973</v>
      </c>
      <c r="P122" s="31">
        <f>Cumulative!P122-Cumulative!O122</f>
        <v>194.63526059999964</v>
      </c>
      <c r="Q122" s="31">
        <f>Cumulative!Q122-Cumulative!P122</f>
        <v>182.83897490000061</v>
      </c>
      <c r="R122" s="31"/>
      <c r="S122" s="31">
        <f>Cumulative!S122</f>
        <v>194.97653260000013</v>
      </c>
      <c r="T122" s="31">
        <f>Cumulative!T122-Cumulative!S122</f>
        <v>188.5660966999998</v>
      </c>
      <c r="U122" s="31">
        <v>158.10967399999973</v>
      </c>
      <c r="V122" s="31">
        <f>Cumulative!V122-Cumulative!U122</f>
        <v>225.3518260999976</v>
      </c>
      <c r="W122" s="31"/>
      <c r="X122" s="31">
        <f>Cumulative!X122</f>
        <v>172.83146340000013</v>
      </c>
      <c r="Y122" s="31">
        <f>Cumulative!Y122-Cumulative!X122</f>
        <v>186.83538229999994</v>
      </c>
      <c r="Z122" s="31">
        <f>Cumulative!Z122-Cumulative!Y122</f>
        <v>185.71456430000012</v>
      </c>
      <c r="AA122" s="31">
        <f>Cumulative!AA122-Cumulative!Z122</f>
        <v>191.10004389999983</v>
      </c>
      <c r="AB122" s="31"/>
      <c r="AC122" s="31">
        <f>Cumulative!AC122</f>
        <v>189.63661370000003</v>
      </c>
      <c r="AD122" s="31">
        <f>Cumulative!AD122-Cumulative!AC122</f>
        <v>204.75668570000002</v>
      </c>
      <c r="AE122" s="31">
        <f>Cumulative!AE122-Cumulative!AD122</f>
        <v>179.99951829999998</v>
      </c>
      <c r="AF122" s="31">
        <f>Cumulative!AF122-Cumulative!AE122</f>
        <v>186.88559840000005</v>
      </c>
      <c r="AG122" s="31"/>
      <c r="AH122" s="31">
        <f>Cumulative!AH122</f>
        <v>176.87700940000002</v>
      </c>
      <c r="AI122" s="31">
        <f>Cumulative!AI122-Cumulative!AH122</f>
        <v>215.14083899999997</v>
      </c>
      <c r="AJ122" s="31">
        <f>Cumulative!AJ122-Cumulative!AI122</f>
        <v>194.6677411</v>
      </c>
      <c r="AK122" s="31">
        <f>Cumulative!AK122-Cumulative!AJ122</f>
        <v>212.38620739999988</v>
      </c>
      <c r="AL122" s="31"/>
      <c r="AM122" s="31">
        <f>Cumulative!AM122</f>
        <v>178.37659160000001</v>
      </c>
      <c r="AN122" s="31">
        <f>Cumulative!AN122-Cumulative!AM122</f>
        <v>196.06330080000006</v>
      </c>
      <c r="AO122" s="31">
        <f>Cumulative!AO122-Cumulative!AN122</f>
        <v>204.07262283999989</v>
      </c>
      <c r="AP122" s="151">
        <f>Cumulative!AP122-Cumulative!AO122</f>
        <v>218.47300460000008</v>
      </c>
      <c r="AQ122" s="31"/>
      <c r="AR122" s="31">
        <f>Cumulative!AR122</f>
        <v>237.2004724</v>
      </c>
      <c r="AS122" s="31">
        <f>Cumulative!AS122-Cumulative!AR122</f>
        <v>257.03492659999995</v>
      </c>
      <c r="AT122" s="31">
        <f>Cumulative!AT122-Cumulative!AS122</f>
        <v>247.59146879999997</v>
      </c>
      <c r="AU122" s="31">
        <f>Cumulative!AU122-Cumulative!AT122</f>
        <v>305.71061000000009</v>
      </c>
      <c r="AV122" s="31"/>
      <c r="AW122" s="31">
        <f>Cumulative!AW122</f>
        <v>258.07182579999994</v>
      </c>
      <c r="AX122" s="31">
        <f>Cumulative!AX122-Cumulative!AW122</f>
        <v>300.47857340000007</v>
      </c>
      <c r="AY122" s="31">
        <f>Cumulative!AY122-Cumulative!AX122</f>
        <v>253.40798859999995</v>
      </c>
      <c r="AZ122" s="31">
        <f>Cumulative!AZ122-Cumulative!AY122</f>
        <v>321.85551180000004</v>
      </c>
      <c r="BA122" s="31"/>
      <c r="BB122" s="31">
        <f>Cumulative!BB122</f>
        <v>299.20843010000004</v>
      </c>
      <c r="BC122" s="31">
        <f>Cumulative!BC122-Cumulative!BB122</f>
        <v>183.56243319999993</v>
      </c>
      <c r="BD122" s="31">
        <f>Cumulative!BD122-Cumulative!BC122</f>
        <v>193.64567910000005</v>
      </c>
      <c r="BE122" s="31">
        <f>Cumulative!BE122-Cumulative!BD122</f>
        <v>266.65514589999998</v>
      </c>
      <c r="BF122" s="31"/>
      <c r="BG122" s="31">
        <f>Cumulative!BG122</f>
        <v>246.78887180000004</v>
      </c>
      <c r="BH122" s="31">
        <f>Cumulative!BH122-Cumulative!BG122</f>
        <v>221.8528718</v>
      </c>
      <c r="BI122" s="31">
        <f>Cumulative!BI122-Cumulative!BH122</f>
        <v>316.10015420000013</v>
      </c>
      <c r="BJ122" s="31">
        <f>Cumulative!BJ122-Cumulative!BI122</f>
        <v>237.09231739999984</v>
      </c>
      <c r="BK122" s="31"/>
      <c r="BL122" s="31">
        <f>Cumulative!BL122</f>
        <v>214.34017</v>
      </c>
      <c r="BM122" s="31">
        <f>Cumulative!BM122-Cumulative!BL122</f>
        <v>272.29421099999996</v>
      </c>
      <c r="BN122" s="151">
        <f>Cumulative!BN122-Cumulative!BM122</f>
        <v>305.46465209999997</v>
      </c>
      <c r="BO122" s="151">
        <f>Cumulative!BO122-Cumulative!BN122</f>
        <v>327.0127411000002</v>
      </c>
      <c r="BP122" s="31"/>
      <c r="BQ122" s="31">
        <f>Cumulative!BQ122</f>
        <v>303.4574672</v>
      </c>
      <c r="BR122" s="31">
        <f>Cumulative!BR122-Cumulative!BQ122</f>
        <v>363.90936310000006</v>
      </c>
      <c r="BS122" s="31">
        <f>Cumulative!BS122-Cumulative!BR122</f>
        <v>311.82330239999987</v>
      </c>
      <c r="BT122" s="31">
        <f>Cumulative!BT122-Cumulative!BS122</f>
        <v>402.44924569999978</v>
      </c>
    </row>
    <row r="123" spans="2:72" x14ac:dyDescent="0.2">
      <c r="B123" s="215" t="s">
        <v>145</v>
      </c>
      <c r="C123" s="216" t="s">
        <v>146</v>
      </c>
      <c r="D123" s="39"/>
      <c r="E123" s="39"/>
      <c r="F123" s="39"/>
      <c r="G123" s="29">
        <f>Cumulative!G123-Cumulative!F123</f>
        <v>65.600000000000023</v>
      </c>
      <c r="H123" s="29"/>
      <c r="I123" s="29">
        <f>Cumulative!I123</f>
        <v>69.3</v>
      </c>
      <c r="J123" s="29">
        <f>Cumulative!J123-Cumulative!I123</f>
        <v>66.000000000000014</v>
      </c>
      <c r="K123" s="29">
        <f>Cumulative!K123-Cumulative!J123</f>
        <v>70.299999999999983</v>
      </c>
      <c r="L123" s="29">
        <f>Cumulative!L123-Cumulative!K123</f>
        <v>56.700000000000017</v>
      </c>
      <c r="M123" s="29"/>
      <c r="N123" s="29">
        <f>Cumulative!N123</f>
        <v>55.533700000000003</v>
      </c>
      <c r="O123" s="29">
        <f>Cumulative!O123-Cumulative!N123</f>
        <v>47.905075000000004</v>
      </c>
      <c r="P123" s="29">
        <f>Cumulative!P123-Cumulative!O123</f>
        <v>44.215129999999945</v>
      </c>
      <c r="Q123" s="29">
        <f>Cumulative!Q123-Cumulative!P123</f>
        <v>60.046095000000037</v>
      </c>
      <c r="R123" s="29"/>
      <c r="S123" s="29">
        <f>Cumulative!S123</f>
        <v>52.629984999999998</v>
      </c>
      <c r="T123" s="29">
        <f>Cumulative!T123-Cumulative!S123</f>
        <v>65.331860000000006</v>
      </c>
      <c r="U123" s="29">
        <f>Cumulative!U123-Cumulative!T123</f>
        <v>42.995344999999986</v>
      </c>
      <c r="V123" s="29">
        <f>Cumulative!V123-Cumulative!U123</f>
        <v>88.202135000000027</v>
      </c>
      <c r="W123" s="29"/>
      <c r="X123" s="29">
        <f>Cumulative!X123</f>
        <v>40.400544999999994</v>
      </c>
      <c r="Y123" s="29">
        <f>Cumulative!Y123-Cumulative!X123</f>
        <v>71.568835000000007</v>
      </c>
      <c r="Z123" s="29">
        <f>Cumulative!Z123-Cumulative!Y123</f>
        <v>33.454419999999999</v>
      </c>
      <c r="AA123" s="29">
        <f>Cumulative!AA123-Cumulative!Z123</f>
        <v>29.688154999999995</v>
      </c>
      <c r="AB123" s="29"/>
      <c r="AC123" s="29">
        <f>Cumulative!AC123</f>
        <v>36.762435000000011</v>
      </c>
      <c r="AD123" s="29">
        <f>Cumulative!AD123-Cumulative!AC123</f>
        <v>38.209799999999987</v>
      </c>
      <c r="AE123" s="29">
        <f>Cumulative!AE123-Cumulative!AD123</f>
        <v>29.347470000000001</v>
      </c>
      <c r="AF123" s="29">
        <f>Cumulative!AF123-Cumulative!AE123</f>
        <v>26.596115000000026</v>
      </c>
      <c r="AG123" s="29"/>
      <c r="AH123" s="29">
        <f>Cumulative!AH123</f>
        <v>31.603190000000001</v>
      </c>
      <c r="AI123" s="29">
        <f>Cumulative!AI123-Cumulative!AH123</f>
        <v>50.957354999999993</v>
      </c>
      <c r="AJ123" s="29">
        <f>Cumulative!AJ123-Cumulative!AI123</f>
        <v>25.918424999999999</v>
      </c>
      <c r="AK123" s="29">
        <f>Cumulative!AK123-Cumulative!AJ123</f>
        <v>51.456559999999982</v>
      </c>
      <c r="AL123" s="29"/>
      <c r="AM123" s="29">
        <f>Cumulative!AM123</f>
        <v>39.149239999999999</v>
      </c>
      <c r="AN123" s="29">
        <f>Cumulative!AN123-Cumulative!AM123</f>
        <v>38.564174999999999</v>
      </c>
      <c r="AO123" s="29">
        <f>Cumulative!AO123-Cumulative!AN123</f>
        <v>32.727509999999995</v>
      </c>
      <c r="AP123" s="185">
        <f>Cumulative!AP123-Cumulative!AO123</f>
        <v>53.583654999999993</v>
      </c>
      <c r="AQ123" s="29"/>
      <c r="AR123" s="29">
        <f>Cumulative!AR123</f>
        <v>70.440256999999988</v>
      </c>
      <c r="AS123" s="29">
        <f>Cumulative!AS123-Cumulative!AR123</f>
        <v>94.56165</v>
      </c>
      <c r="AT123" s="29">
        <f>Cumulative!AT123-Cumulative!AS123</f>
        <v>76.996093999999999</v>
      </c>
      <c r="AU123" s="29">
        <f>Cumulative!AU123-Cumulative!AT123</f>
        <v>75.277686000000074</v>
      </c>
      <c r="AV123" s="29"/>
      <c r="AW123" s="29">
        <f>Cumulative!AW123</f>
        <v>97.673680000000004</v>
      </c>
      <c r="AX123" s="29">
        <f>Cumulative!AX123-Cumulative!AW123</f>
        <v>127.05268100000002</v>
      </c>
      <c r="AY123" s="29">
        <f>Cumulative!AY123-Cumulative!AX123</f>
        <v>78.485225999999926</v>
      </c>
      <c r="AZ123" s="29">
        <f>Cumulative!AZ123-Cumulative!AY123</f>
        <v>136.69350000000003</v>
      </c>
      <c r="BA123" s="29"/>
      <c r="BB123" s="29">
        <f>Cumulative!BB123</f>
        <v>127.13165000000001</v>
      </c>
      <c r="BC123" s="29">
        <f>Cumulative!BC123-Cumulative!BB123</f>
        <v>21.144687999999974</v>
      </c>
      <c r="BD123" s="29">
        <f>Cumulative!BD123-Cumulative!BC123</f>
        <v>24.786800000000028</v>
      </c>
      <c r="BE123" s="29">
        <f>Cumulative!BE123-Cumulative!BD123</f>
        <v>115.28748999999996</v>
      </c>
      <c r="BF123" s="29"/>
      <c r="BG123" s="29">
        <f>Cumulative!BG123</f>
        <v>108.60030000000002</v>
      </c>
      <c r="BH123" s="29">
        <f>Cumulative!BH123-Cumulative!BG123</f>
        <v>58.078849999999974</v>
      </c>
      <c r="BI123" s="29">
        <f>Cumulative!BI123-Cumulative!BH123</f>
        <v>132.60052700000006</v>
      </c>
      <c r="BJ123" s="29">
        <f>Cumulative!BJ123-Cumulative!BI123</f>
        <v>94.168199999999956</v>
      </c>
      <c r="BK123" s="29"/>
      <c r="BL123" s="29">
        <f>Cumulative!BL123</f>
        <v>64.763499999999993</v>
      </c>
      <c r="BM123" s="29">
        <f>Cumulative!BM123-Cumulative!BL123</f>
        <v>69.851100000000002</v>
      </c>
      <c r="BN123" s="185">
        <f>Cumulative!BN123-Cumulative!BM123</f>
        <v>89.232250000000022</v>
      </c>
      <c r="BO123" s="185">
        <f>Cumulative!BO123-Cumulative!BN123</f>
        <v>108.26819999999998</v>
      </c>
      <c r="BP123" s="29"/>
      <c r="BQ123" s="29">
        <f>Cumulative!BQ123</f>
        <v>105.61398699999999</v>
      </c>
      <c r="BR123" s="29">
        <f>Cumulative!BR123-Cumulative!BQ123</f>
        <v>185.96725000000004</v>
      </c>
      <c r="BS123" s="29">
        <f>Cumulative!BS123-Cumulative!BR123</f>
        <v>88.706949999999892</v>
      </c>
      <c r="BT123" s="29">
        <f>Cumulative!BT123-Cumulative!BS123</f>
        <v>190.62340000000012</v>
      </c>
    </row>
    <row r="124" spans="2:72" x14ac:dyDescent="0.2">
      <c r="B124" s="215" t="s">
        <v>272</v>
      </c>
      <c r="C124" s="216" t="s">
        <v>273</v>
      </c>
      <c r="D124" s="39"/>
      <c r="E124" s="39"/>
      <c r="F124" s="3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>
        <f>Cumulative!X124</f>
        <v>9</v>
      </c>
      <c r="Y124" s="29">
        <f>Cumulative!Y124-Cumulative!X124</f>
        <v>8</v>
      </c>
      <c r="Z124" s="29">
        <f>Cumulative!Z124-Cumulative!Y124</f>
        <v>16</v>
      </c>
      <c r="AA124" s="29">
        <f>Cumulative!AA124-Cumulative!Z124</f>
        <v>17.899999999999999</v>
      </c>
      <c r="AB124" s="29"/>
      <c r="AC124" s="29">
        <f>Cumulative!AC124</f>
        <v>16.3</v>
      </c>
      <c r="AD124" s="29">
        <f>Cumulative!AD124-Cumulative!AC124</f>
        <v>15.2</v>
      </c>
      <c r="AE124" s="29">
        <f>Cumulative!AE124-Cumulative!AD124</f>
        <v>23</v>
      </c>
      <c r="AF124" s="29">
        <f>Cumulative!AF124-Cumulative!AE124</f>
        <v>20.948665999999989</v>
      </c>
      <c r="AG124" s="29"/>
      <c r="AH124" s="29">
        <f>Cumulative!AH124</f>
        <v>24.219000000000001</v>
      </c>
      <c r="AI124" s="29">
        <f>Cumulative!AI124-Cumulative!AH124</f>
        <v>24.52855000000001</v>
      </c>
      <c r="AJ124" s="29">
        <f>Cumulative!AJ124-Cumulative!AI124</f>
        <v>40.89159999999999</v>
      </c>
      <c r="AK124" s="29">
        <f>Cumulative!AK124-Cumulative!AJ124</f>
        <v>31.744950000000031</v>
      </c>
      <c r="AL124" s="29"/>
      <c r="AM124" s="29">
        <f>Cumulative!AM124</f>
        <v>23.025950000000005</v>
      </c>
      <c r="AN124" s="29">
        <f>Cumulative!AN124-Cumulative!AM124</f>
        <v>29.899049999999999</v>
      </c>
      <c r="AO124" s="29">
        <f>Cumulative!AO124-Cumulative!AN124</f>
        <v>30.439714539999976</v>
      </c>
      <c r="AP124" s="185">
        <f>Cumulative!AP124-Cumulative!AO124</f>
        <v>35.261223000000044</v>
      </c>
      <c r="AQ124" s="29"/>
      <c r="AR124" s="29">
        <f>Cumulative!AR124</f>
        <v>34.21848</v>
      </c>
      <c r="AS124" s="29">
        <f>Cumulative!AS124-Cumulative!AR124</f>
        <v>24.211499999999987</v>
      </c>
      <c r="AT124" s="29">
        <f>Cumulative!AT124-Cumulative!AS124</f>
        <v>21.988500000000016</v>
      </c>
      <c r="AU124" s="29">
        <f>Cumulative!AU124-Cumulative!AT124</f>
        <v>73.019102000000018</v>
      </c>
      <c r="AV124" s="29"/>
      <c r="AW124" s="29">
        <f>Cumulative!AW124</f>
        <v>36.888528999999991</v>
      </c>
      <c r="AX124" s="29">
        <f>Cumulative!AX124-Cumulative!AW124</f>
        <v>31.734899999999996</v>
      </c>
      <c r="AY124" s="29">
        <f>Cumulative!AY124-Cumulative!AX124</f>
        <v>40.456250000000011</v>
      </c>
      <c r="AZ124" s="29">
        <f>Cumulative!AZ124-Cumulative!AY124</f>
        <v>41.083400000000012</v>
      </c>
      <c r="BA124" s="29"/>
      <c r="BB124" s="29">
        <f>Cumulative!BB124</f>
        <v>48.510570000000016</v>
      </c>
      <c r="BC124" s="29">
        <f>Cumulative!BC124-Cumulative!BB124</f>
        <v>12.297401999999977</v>
      </c>
      <c r="BD124" s="29">
        <f>Cumulative!BD124-Cumulative!BC124</f>
        <v>13.797398000000001</v>
      </c>
      <c r="BE124" s="29">
        <f>Cumulative!BE124-Cumulative!BD124</f>
        <v>10.9392</v>
      </c>
      <c r="BF124" s="29"/>
      <c r="BG124" s="29">
        <f>Cumulative!BG124</f>
        <v>14.9727</v>
      </c>
      <c r="BH124" s="29">
        <f>Cumulative!BH124-Cumulative!BG124</f>
        <v>16.512499999999999</v>
      </c>
      <c r="BI124" s="29">
        <f>Cumulative!BI124-Cumulative!BH124</f>
        <v>31.047199999999997</v>
      </c>
      <c r="BJ124" s="29">
        <f>Cumulative!BJ124-Cumulative!BI124</f>
        <v>12.209500000000006</v>
      </c>
      <c r="BK124" s="29"/>
      <c r="BL124" s="29">
        <f>Cumulative!BL124</f>
        <v>25.958500000000004</v>
      </c>
      <c r="BM124" s="29">
        <f>Cumulative!BM124-Cumulative!BL124</f>
        <v>54.407249999999991</v>
      </c>
      <c r="BN124" s="185">
        <f>Cumulative!BN124-Cumulative!BM124</f>
        <v>72.440000000000026</v>
      </c>
      <c r="BO124" s="185">
        <f>Cumulative!BO124-Cumulative!BN124</f>
        <v>58.157299999999964</v>
      </c>
      <c r="BP124" s="29"/>
      <c r="BQ124" s="29">
        <f>Cumulative!BQ124</f>
        <v>64.688199999999995</v>
      </c>
      <c r="BR124" s="29">
        <f>Cumulative!BR124-Cumulative!BQ124</f>
        <v>44.696000000000012</v>
      </c>
      <c r="BS124" s="29">
        <f>Cumulative!BS124-Cumulative!BR124</f>
        <v>84.663199999999975</v>
      </c>
      <c r="BT124" s="29">
        <f>Cumulative!BT124-Cumulative!BS124</f>
        <v>80.372800000000041</v>
      </c>
    </row>
    <row r="125" spans="2:72" x14ac:dyDescent="0.2">
      <c r="B125" s="215" t="s">
        <v>333</v>
      </c>
      <c r="C125" s="216" t="s">
        <v>334</v>
      </c>
      <c r="D125" s="39"/>
      <c r="E125" s="39"/>
      <c r="F125" s="3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185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>
        <f>Cumulative!BE125-Cumulative!BD125</f>
        <v>3.7920000000000003</v>
      </c>
      <c r="BF125" s="29"/>
      <c r="BG125" s="29">
        <f>Cumulative!BG125</f>
        <v>3.0819999999999999</v>
      </c>
      <c r="BH125" s="29">
        <f>Cumulative!BH125-Cumulative!BG125</f>
        <v>2.1920000000000002</v>
      </c>
      <c r="BI125" s="29">
        <f>Cumulative!BI125-Cumulative!BH125</f>
        <v>2.3840000000000003</v>
      </c>
      <c r="BJ125" s="29">
        <f>Cumulative!BJ125-Cumulative!BI125</f>
        <v>3.1290000000000004</v>
      </c>
      <c r="BK125" s="29"/>
      <c r="BL125" s="29">
        <f>Cumulative!BL125</f>
        <v>5.9160000000000004</v>
      </c>
      <c r="BM125" s="29">
        <f>Cumulative!BM125-Cumulative!BL125</f>
        <v>7.3439999999999994</v>
      </c>
      <c r="BN125" s="185">
        <f>Cumulative!BN125-Cumulative!BM125</f>
        <v>5.636000000000001</v>
      </c>
      <c r="BO125" s="185">
        <f>Cumulative!BO125-Cumulative!BN125</f>
        <v>4.4199999999999982</v>
      </c>
      <c r="BP125" s="29"/>
      <c r="BQ125" s="29">
        <f>Cumulative!BQ125</f>
        <v>4.3920000000000003</v>
      </c>
      <c r="BR125" s="29">
        <f>Cumulative!BR125-Cumulative!BQ125</f>
        <v>3.5279999999999996</v>
      </c>
      <c r="BS125" s="29">
        <f>Cumulative!BS125-Cumulative!BR125</f>
        <v>6.9559999999999995</v>
      </c>
      <c r="BT125" s="29">
        <f>Cumulative!BT125-Cumulative!BS125</f>
        <v>6.636000000000001</v>
      </c>
    </row>
    <row r="126" spans="2:72" x14ac:dyDescent="0.2">
      <c r="B126" s="37" t="s">
        <v>26</v>
      </c>
      <c r="C126" s="30" t="s">
        <v>95</v>
      </c>
      <c r="D126" s="38"/>
      <c r="E126" s="38"/>
      <c r="F126" s="38"/>
      <c r="G126" s="31">
        <f>Cumulative!G126-Cumulative!F126</f>
        <v>0</v>
      </c>
      <c r="H126" s="31"/>
      <c r="I126" s="31">
        <f>Cumulative!I126</f>
        <v>0</v>
      </c>
      <c r="J126" s="31">
        <f>Cumulative!J126-Cumulative!I126</f>
        <v>0</v>
      </c>
      <c r="K126" s="31">
        <f>Cumulative!K126-Cumulative!J126</f>
        <v>7.6</v>
      </c>
      <c r="L126" s="31">
        <f>Cumulative!L126-Cumulative!K126</f>
        <v>0</v>
      </c>
      <c r="M126" s="31"/>
      <c r="N126" s="31">
        <f>Cumulative!N126</f>
        <v>19.451450000000001</v>
      </c>
      <c r="O126" s="31">
        <f>Cumulative!O126-Cumulative!N126</f>
        <v>18.17729999999991</v>
      </c>
      <c r="P126" s="31">
        <f>Cumulative!P126-Cumulative!O126</f>
        <v>38.890600000000234</v>
      </c>
      <c r="Q126" s="31">
        <f>Cumulative!Q126-Cumulative!P126</f>
        <v>103.28064999999987</v>
      </c>
      <c r="R126" s="31"/>
      <c r="S126" s="31">
        <f>Cumulative!S126</f>
        <v>60.771900000000016</v>
      </c>
      <c r="T126" s="31">
        <f>Cumulative!T126-Cumulative!S126</f>
        <v>107.54438000000005</v>
      </c>
      <c r="U126" s="31">
        <f>Cumulative!U126-Cumulative!T126</f>
        <v>91.089860000000101</v>
      </c>
      <c r="V126" s="31">
        <f>Cumulative!V126-Cumulative!U126</f>
        <v>96.572600999999963</v>
      </c>
      <c r="W126" s="31"/>
      <c r="X126" s="31">
        <f>Cumulative!X126</f>
        <v>69.289000000000001</v>
      </c>
      <c r="Y126" s="31">
        <f>Cumulative!Y126-Cumulative!X126</f>
        <v>111.26991000000019</v>
      </c>
      <c r="Z126" s="31">
        <f>Cumulative!Z126-Cumulative!Y126</f>
        <v>49.825849999999718</v>
      </c>
      <c r="AA126" s="31">
        <f>Cumulative!AA126-Cumulative!Z126</f>
        <v>109.07469999999989</v>
      </c>
      <c r="AB126" s="31"/>
      <c r="AC126" s="31">
        <f>Cumulative!AC126</f>
        <v>8.1213500000000067</v>
      </c>
      <c r="AD126" s="31">
        <f>Cumulative!AD126-Cumulative!AC126</f>
        <v>83.704699999999889</v>
      </c>
      <c r="AE126" s="31">
        <f>Cumulative!AE126-Cumulative!AD126</f>
        <v>84.143700000000081</v>
      </c>
      <c r="AF126" s="31">
        <f>Cumulative!AF126-Cumulative!AE126</f>
        <v>83.54180000000008</v>
      </c>
      <c r="AG126" s="31"/>
      <c r="AH126" s="31">
        <f>Cumulative!AH126</f>
        <v>61.624099999999999</v>
      </c>
      <c r="AI126" s="31">
        <f>Cumulative!AI126-Cumulative!AH126</f>
        <v>91.676349999999957</v>
      </c>
      <c r="AJ126" s="31">
        <f>Cumulative!AJ126-Cumulative!AI126</f>
        <v>65.271450000000073</v>
      </c>
      <c r="AK126" s="31">
        <f>Cumulative!AK126-Cumulative!AJ126</f>
        <v>40.409299999999917</v>
      </c>
      <c r="AL126" s="31"/>
      <c r="AM126" s="31">
        <f>Cumulative!AM126</f>
        <v>36.800000000000011</v>
      </c>
      <c r="AN126" s="31">
        <f>Cumulative!AN126-Cumulative!AM126</f>
        <v>66.300000000000011</v>
      </c>
      <c r="AO126" s="31">
        <f>Cumulative!AO126-Cumulative!AN126</f>
        <v>88.226249999999936</v>
      </c>
      <c r="AP126" s="151">
        <f>Cumulative!AP126-Cumulative!AO126</f>
        <v>98.96390800000006</v>
      </c>
      <c r="AQ126" s="31"/>
      <c r="AR126" s="31">
        <f>Cumulative!AR126</f>
        <v>62.698100000000011</v>
      </c>
      <c r="AS126" s="31">
        <f>Cumulative!AS126-Cumulative!AR126</f>
        <v>60.611397999999951</v>
      </c>
      <c r="AT126" s="31">
        <f>Cumulative!AT126-Cumulative!AS126</f>
        <v>65.916809999999941</v>
      </c>
      <c r="AU126" s="31">
        <f>Cumulative!AU126-Cumulative!AT126</f>
        <v>97.952040000000011</v>
      </c>
      <c r="AV126" s="31"/>
      <c r="AW126" s="31">
        <f>Cumulative!AW126</f>
        <v>72.451099999999997</v>
      </c>
      <c r="AX126" s="31">
        <f>Cumulative!AX126-Cumulative!AW126</f>
        <v>80.066500000000019</v>
      </c>
      <c r="AY126" s="31">
        <f>Cumulative!AY126-Cumulative!AX126</f>
        <v>82.024199999999951</v>
      </c>
      <c r="AZ126" s="31">
        <f>Cumulative!AZ126-Cumulative!AY126</f>
        <v>71.955349999999953</v>
      </c>
      <c r="BA126" s="31"/>
      <c r="BB126" s="31">
        <f>Cumulative!BB126</f>
        <v>49.288400000000024</v>
      </c>
      <c r="BC126" s="31">
        <f>Cumulative!BC126-Cumulative!BB126</f>
        <v>46.925999999999931</v>
      </c>
      <c r="BD126" s="31">
        <f>Cumulative!BD126-Cumulative!BC126</f>
        <v>65.873300000000086</v>
      </c>
      <c r="BE126" s="31">
        <f>Cumulative!BE126-Cumulative!BD126</f>
        <v>69.896400000000085</v>
      </c>
      <c r="BF126" s="31"/>
      <c r="BG126" s="31">
        <f>Cumulative!BG126</f>
        <v>58.335300000000018</v>
      </c>
      <c r="BH126" s="31">
        <f>Cumulative!BH126-Cumulative!BG126</f>
        <v>27.364049999999963</v>
      </c>
      <c r="BI126" s="31">
        <f>Cumulative!BI126-Cumulative!BH126</f>
        <v>19.534350000000018</v>
      </c>
      <c r="BJ126" s="31">
        <f>Cumulative!BJ126-Cumulative!BI126</f>
        <v>34.862099999999828</v>
      </c>
      <c r="BK126" s="31"/>
      <c r="BL126" s="31">
        <f>Cumulative!BL126</f>
        <v>77.43315000000004</v>
      </c>
      <c r="BM126" s="31">
        <f>Cumulative!BM126-Cumulative!BL126</f>
        <v>101.47294999999983</v>
      </c>
      <c r="BN126" s="151">
        <f>Cumulative!BN126-Cumulative!BM126</f>
        <v>105.76395000000008</v>
      </c>
      <c r="BO126" s="151">
        <f>Cumulative!BO126-Cumulative!BN126</f>
        <v>101.54460000000017</v>
      </c>
      <c r="BP126" s="31"/>
      <c r="BQ126" s="31">
        <f>Cumulative!BQ126</f>
        <v>113.24969999999999</v>
      </c>
      <c r="BR126" s="31">
        <f>Cumulative!BR126-Cumulative!BQ126</f>
        <v>90.500450000000086</v>
      </c>
      <c r="BS126" s="31">
        <f>Cumulative!BS126-Cumulative!BR126</f>
        <v>105.82359999999994</v>
      </c>
      <c r="BT126" s="31">
        <f>Cumulative!BT126-Cumulative!BS126</f>
        <v>116.52544999999986</v>
      </c>
    </row>
    <row r="127" spans="2:72" x14ac:dyDescent="0.2">
      <c r="B127" s="78" t="s">
        <v>115</v>
      </c>
      <c r="C127" s="80" t="s">
        <v>116</v>
      </c>
      <c r="D127" s="79"/>
      <c r="E127" s="79"/>
      <c r="F127" s="79"/>
      <c r="G127" s="86">
        <f>G112+G113+G118+G121+G122+G126</f>
        <v>1448.3999999999999</v>
      </c>
      <c r="H127" s="86"/>
      <c r="I127" s="86">
        <f>I112+I113+I118+I121+I122+I126</f>
        <v>1401.6000000000001</v>
      </c>
      <c r="J127" s="86">
        <f>J112+J113+J118+J121+J122+J126</f>
        <v>1544.2</v>
      </c>
      <c r="K127" s="86">
        <f>K112+K113+K118+K121+K122+K126</f>
        <v>1661.8999999999996</v>
      </c>
      <c r="L127" s="86">
        <f>L112+L113+L118+L121+L122+L126</f>
        <v>1568.5</v>
      </c>
      <c r="M127" s="86"/>
      <c r="N127" s="86">
        <f>N112+N113+N118+N121+N122+N126</f>
        <v>1582.9114131000001</v>
      </c>
      <c r="O127" s="86">
        <f>O112+O113+O118+O121+O122+O126</f>
        <v>1687.8595838999997</v>
      </c>
      <c r="P127" s="86">
        <f>P112+P113+P118+P121+P122+P126</f>
        <v>1542.2303932</v>
      </c>
      <c r="Q127" s="86">
        <f>Q112+Q113+Q118+Q121+Q122+Q126</f>
        <v>1487.0986098000001</v>
      </c>
      <c r="R127" s="86"/>
      <c r="S127" s="86">
        <f>S112+S113+S118+S121+S122+S126</f>
        <v>1517.1969541000003</v>
      </c>
      <c r="T127" s="86">
        <f>T112+T113+T118+T121+T122+T126</f>
        <v>1545.1515771999996</v>
      </c>
      <c r="U127" s="86">
        <f>U112+U113+U118+U121+U122+U126</f>
        <v>1408.0425330000005</v>
      </c>
      <c r="V127" s="86">
        <f>V112+V113+V118+V121+V122+V126</f>
        <v>1489.1581225999967</v>
      </c>
      <c r="W127" s="86"/>
      <c r="X127" s="86">
        <f>X112+X113+X118+X121+X122+X126</f>
        <v>1493.3044567000004</v>
      </c>
      <c r="Y127" s="86">
        <f>Y112+Y113+Y118+Y121+Y122+Y126</f>
        <v>1502.1730426000001</v>
      </c>
      <c r="Z127" s="86">
        <f>Z112+Z113+Z118+Z121+Z122+Z126</f>
        <v>1642.9644293000003</v>
      </c>
      <c r="AA127" s="86">
        <f>AA112+AA113+AA118+AA121+AA122+AA126</f>
        <v>1713.2214523999985</v>
      </c>
      <c r="AB127" s="86"/>
      <c r="AC127" s="86">
        <f>AC112+AC113+AC118+AC121+AC122+AC126</f>
        <v>1781.2392677000003</v>
      </c>
      <c r="AD127" s="86">
        <f>AD112+AD113+AD118+AD121+AD122+AD126</f>
        <v>1828.3050091999994</v>
      </c>
      <c r="AE127" s="86">
        <f>AE112+AE113+AE118+AE121+AE122+AE126</f>
        <v>1840.4895582999998</v>
      </c>
      <c r="AF127" s="86">
        <f>AF112+AF113+AF118+AF121+AF122+AF126</f>
        <v>1829.3166284000004</v>
      </c>
      <c r="AG127" s="86"/>
      <c r="AH127" s="86">
        <f>AH112+AH113+AH118+AH121+AH122+AH126</f>
        <v>1856.0650604000002</v>
      </c>
      <c r="AI127" s="86">
        <f>AI112+AI113+AI118+AI121+AI122+AI126</f>
        <v>1808.5260233999993</v>
      </c>
      <c r="AJ127" s="86">
        <f>AJ112+AJ113+AJ118+AJ121+AJ122+AJ126</f>
        <v>1782.8615371000005</v>
      </c>
      <c r="AK127" s="86">
        <f>AK112+AK113+AK118+AK121+AK122+AK126</f>
        <v>1864.6443453999996</v>
      </c>
      <c r="AL127" s="86"/>
      <c r="AM127" s="86">
        <f>AM112+AM113+AM118+AM121+AM122+AM126</f>
        <v>1801.7863701000001</v>
      </c>
      <c r="AN127" s="86">
        <f>AN112+AN113+AN118+AN121+AN122+AN126</f>
        <v>2033.5811967999996</v>
      </c>
      <c r="AO127" s="86">
        <f>AO112+AO113+AO118+AO121+AO122+AO126</f>
        <v>1964.1810878400001</v>
      </c>
      <c r="AP127" s="193">
        <f>AP112+AP113+AP118+AP121+AP122+AP126</f>
        <v>1769.3494011000007</v>
      </c>
      <c r="AQ127" s="86"/>
      <c r="AR127" s="86">
        <f>AR112+AR113+AR118+AR121+AR122+AR126</f>
        <v>1994.4925009000001</v>
      </c>
      <c r="AS127" s="86">
        <f>AS112+AS113+AS118+AS121+AS122+AS126</f>
        <v>1864.8927885999997</v>
      </c>
      <c r="AT127" s="86">
        <f>AT112+AT113+AT118+AT121+AT122+AT126</f>
        <v>1925.1104373000014</v>
      </c>
      <c r="AU127" s="86">
        <f>AU112+AU113+AU118+AU121+AU122+AU126</f>
        <v>2022.0163259999968</v>
      </c>
      <c r="AV127" s="86"/>
      <c r="AW127" s="86">
        <f>AW112+AW113+AW118+AW121+AW122+AW126</f>
        <v>2108.8896903</v>
      </c>
      <c r="AX127" s="86">
        <f>AX112+AX113+AX118+AX121+AX122+AX126</f>
        <v>2096.1872533999999</v>
      </c>
      <c r="AY127" s="86">
        <f>AY112+AY113+AY118+AY121+AY122+AY126</f>
        <v>1959.5766785000001</v>
      </c>
      <c r="AZ127" s="86">
        <f>AZ112+AZ113+AZ118+AZ121+AZ122+AZ126</f>
        <v>2276.6811289999987</v>
      </c>
      <c r="BA127" s="86"/>
      <c r="BB127" s="86">
        <f>BB112+BB113+BB118+BB121+BB122+BB126</f>
        <v>2461.7652775999995</v>
      </c>
      <c r="BC127" s="86">
        <f>BC112+BC113+BC118+BC121+BC122+BC126</f>
        <v>1702.4243507000003</v>
      </c>
      <c r="BD127" s="86">
        <f>BD112+BD113+BD118+BD121+BD122+BD126</f>
        <v>2211.8179321000007</v>
      </c>
      <c r="BE127" s="86">
        <f>BE112+BE113+BE118+BE121+BE122+BE126</f>
        <v>2185.8800329000001</v>
      </c>
      <c r="BF127" s="86"/>
      <c r="BG127" s="86">
        <f>BG112+BG113+BG118+BG121+BG122+BG126</f>
        <v>2232.7164238</v>
      </c>
      <c r="BH127" s="86">
        <f>BH112+BH113+BH118+BH121+BH122+BH126</f>
        <v>1975.4314441000001</v>
      </c>
      <c r="BI127" s="86">
        <f>BI112+BI113+BI118+BI121+BI122+BI126</f>
        <v>2132.0038607000001</v>
      </c>
      <c r="BJ127" s="86">
        <f>BJ112+BJ113+BJ118+BJ121+BJ122+BJ126</f>
        <v>1969.6477904000003</v>
      </c>
      <c r="BK127" s="86"/>
      <c r="BL127" s="86">
        <f>BL112+BL113+BL118+BL121+BL122+BL126</f>
        <v>2261.1079364999996</v>
      </c>
      <c r="BM127" s="86">
        <f>BM112+BM113+BM118+BM121+BM122+BM126</f>
        <v>2027.3616120000002</v>
      </c>
      <c r="BN127" s="193">
        <f>BN112+BN113+BN118+BN121+BN122+BN126</f>
        <v>2092.9825512699999</v>
      </c>
      <c r="BO127" s="193">
        <f>BO112+BO113+BO118+BO121+BO122+BO126</f>
        <v>2074.4689466000009</v>
      </c>
      <c r="BP127" s="86"/>
      <c r="BQ127" s="86">
        <f>BQ112+BQ113+BQ118+BQ121+BQ122+BQ126</f>
        <v>2512.9687186999995</v>
      </c>
      <c r="BR127" s="86">
        <f>BR112+BR113+BR118+BR121+BR122+BR126</f>
        <v>2249.6320695999998</v>
      </c>
      <c r="BS127" s="86">
        <f>BS112+BS113+BS118+BS121+BS122+BS126</f>
        <v>2181.3792188999996</v>
      </c>
      <c r="BT127" s="86">
        <f>BT112+BT113+BT118+BT121+BT122+BT126</f>
        <v>2207.4126676999995</v>
      </c>
    </row>
    <row r="128" spans="2:72" ht="15" thickBot="1" x14ac:dyDescent="0.25">
      <c r="B128" s="40" t="s">
        <v>92</v>
      </c>
      <c r="C128" s="32" t="s">
        <v>93</v>
      </c>
      <c r="D128" s="41"/>
      <c r="E128" s="41"/>
      <c r="F128" s="41"/>
      <c r="G128" s="219">
        <f>Cumulative!G128-Cumulative!F128</f>
        <v>3.4000000000000057</v>
      </c>
      <c r="H128" s="219"/>
      <c r="I128" s="219">
        <f>Cumulative!I128</f>
        <v>6.8</v>
      </c>
      <c r="J128" s="219">
        <f>Cumulative!J128-Cumulative!I128</f>
        <v>20.3</v>
      </c>
      <c r="K128" s="219">
        <f>Cumulative!K128-Cumulative!J128</f>
        <v>18.399999999999999</v>
      </c>
      <c r="L128" s="219">
        <f>Cumulative!L128-Cumulative!K128</f>
        <v>11.600000000000001</v>
      </c>
      <c r="M128" s="219"/>
      <c r="N128" s="219">
        <f>Cumulative!N128</f>
        <v>12.40241</v>
      </c>
      <c r="O128" s="219">
        <f>Cumulative!O128-Cumulative!N128</f>
        <v>23.524219999999996</v>
      </c>
      <c r="P128" s="219">
        <f>Cumulative!P128-Cumulative!O128</f>
        <v>20.373370000000001</v>
      </c>
      <c r="Q128" s="219">
        <f>Cumulative!Q128-Cumulative!P128</f>
        <v>11.900000000000006</v>
      </c>
      <c r="R128" s="219"/>
      <c r="S128" s="219">
        <f>Cumulative!S128</f>
        <v>12.3879</v>
      </c>
      <c r="T128" s="219">
        <f>Cumulative!T128-Cumulative!S128</f>
        <v>149.25614999999999</v>
      </c>
      <c r="U128" s="219">
        <v>14.422579999999996</v>
      </c>
      <c r="V128" s="219">
        <f>Cumulative!V128-Cumulative!U128</f>
        <v>19.199999999999989</v>
      </c>
      <c r="W128" s="219"/>
      <c r="X128" s="219">
        <f>Cumulative!X128</f>
        <v>48.127059500000001</v>
      </c>
      <c r="Y128" s="219">
        <f>Cumulative!Y128-Cumulative!X128</f>
        <v>29.311163599999986</v>
      </c>
      <c r="Z128" s="219">
        <f>Cumulative!Z128-Cumulative!Y128</f>
        <v>0.3617769000000095</v>
      </c>
      <c r="AA128" s="219">
        <f>Cumulative!AA128-Cumulative!Z128</f>
        <v>15.799999999999997</v>
      </c>
      <c r="AB128" s="219"/>
      <c r="AC128" s="219">
        <f>Cumulative!AC128</f>
        <v>43.013400000000004</v>
      </c>
      <c r="AD128" s="219">
        <f>Cumulative!AD128-Cumulative!AC128</f>
        <v>69.242253000000005</v>
      </c>
      <c r="AE128" s="219">
        <f>Cumulative!AE128-Cumulative!AD128</f>
        <v>17.489949999999979</v>
      </c>
      <c r="AF128" s="219">
        <f>Cumulative!AF128-Cumulative!AE128</f>
        <v>76.954397</v>
      </c>
      <c r="AG128" s="219"/>
      <c r="AH128" s="219">
        <f>Cumulative!AH128</f>
        <v>58.4</v>
      </c>
      <c r="AI128" s="219">
        <f>Cumulative!AI128-Cumulative!AH128</f>
        <v>10.000000000000007</v>
      </c>
      <c r="AJ128" s="219">
        <f>Cumulative!AJ128-Cumulative!AI128</f>
        <v>2.0707499999999897</v>
      </c>
      <c r="AK128" s="219">
        <f>Cumulative!AK128-Cumulative!AJ128</f>
        <v>8.6787500000000222</v>
      </c>
      <c r="AL128" s="219"/>
      <c r="AM128" s="219">
        <f>Cumulative!AM128</f>
        <v>8.8000000000000007</v>
      </c>
      <c r="AN128" s="219">
        <f>Cumulative!AN128-Cumulative!AM128</f>
        <v>3.4929999999999986</v>
      </c>
      <c r="AO128" s="219">
        <f>Cumulative!AO128-Cumulative!AN128</f>
        <v>27.068619999999996</v>
      </c>
      <c r="AP128" s="220">
        <f>Cumulative!AP128-Cumulative!AO128</f>
        <v>25.543576999999992</v>
      </c>
      <c r="AQ128" s="219"/>
      <c r="AR128" s="219">
        <f>Cumulative!AR128</f>
        <v>56.523167000000001</v>
      </c>
      <c r="AS128" s="219">
        <f>Cumulative!AS128-Cumulative!AR128</f>
        <v>53.499599999999987</v>
      </c>
      <c r="AT128" s="219">
        <f>Cumulative!AT128-Cumulative!AS128</f>
        <v>68.523007000000007</v>
      </c>
      <c r="AU128" s="219">
        <f>Cumulative!AU128-Cumulative!AT128</f>
        <v>46.611953</v>
      </c>
      <c r="AV128" s="219"/>
      <c r="AW128" s="219">
        <f>Cumulative!AW128</f>
        <v>63.560799000000003</v>
      </c>
      <c r="AX128" s="219">
        <f>Cumulative!AX128-Cumulative!AW128</f>
        <v>29.925928999999996</v>
      </c>
      <c r="AY128" s="219">
        <f>Cumulative!AY128-Cumulative!AX128</f>
        <v>35.447136999999998</v>
      </c>
      <c r="AZ128" s="219">
        <f>Cumulative!AZ128-Cumulative!AY128</f>
        <v>29.955287999999996</v>
      </c>
      <c r="BA128" s="219"/>
      <c r="BB128" s="219">
        <f>Cumulative!BB128</f>
        <v>4.6908300000000001</v>
      </c>
      <c r="BC128" s="219">
        <f>Cumulative!BC128-Cumulative!BB128</f>
        <v>16.619</v>
      </c>
      <c r="BD128" s="219">
        <f>Cumulative!BD128-Cumulative!BC128</f>
        <v>15.757969999999993</v>
      </c>
      <c r="BE128" s="219">
        <f>Cumulative!BE128-Cumulative!BD128</f>
        <v>33.774395999999996</v>
      </c>
      <c r="BF128" s="219"/>
      <c r="BG128" s="219">
        <f>Cumulative!BG128</f>
        <v>3.59395</v>
      </c>
      <c r="BH128" s="219">
        <f>Cumulative!BH128-Cumulative!BG128</f>
        <v>2.4048621999999997</v>
      </c>
      <c r="BI128" s="219">
        <f>Cumulative!BI128-Cumulative!BH128</f>
        <v>5.0908400000000018</v>
      </c>
      <c r="BJ128" s="219">
        <f>Cumulative!BJ128-Cumulative!BI128</f>
        <v>3.6830789999999958</v>
      </c>
      <c r="BK128" s="219"/>
      <c r="BL128" s="219">
        <f>Cumulative!BL128</f>
        <v>2.0130400000000002</v>
      </c>
      <c r="BM128" s="219">
        <f>Cumulative!BM128-Cumulative!BL128</f>
        <v>0.57041599999999981</v>
      </c>
      <c r="BN128" s="220">
        <f>Cumulative!BN128-Cumulative!BM128</f>
        <v>2.5714399999999999</v>
      </c>
      <c r="BO128" s="220">
        <f>Cumulative!BO128-Cumulative!BN128</f>
        <v>2.7344900000000001</v>
      </c>
      <c r="BP128" s="219"/>
      <c r="BQ128" s="219">
        <f>Cumulative!BQ128</f>
        <v>1.0083</v>
      </c>
      <c r="BR128" s="219">
        <f>Cumulative!BR128-Cumulative!BQ128</f>
        <v>0.66770400000000008</v>
      </c>
      <c r="BS128" s="219">
        <f>Cumulative!BS128-Cumulative!BR128</f>
        <v>0.64757599999999971</v>
      </c>
      <c r="BT128" s="219">
        <f>Cumulative!BT128-Cumulative!BS128</f>
        <v>0.98118000000000016</v>
      </c>
    </row>
    <row r="129" spans="2:72" x14ac:dyDescent="0.2">
      <c r="B129" s="163" t="s">
        <v>265</v>
      </c>
      <c r="C129" s="27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X129" s="38"/>
      <c r="Y129" s="38"/>
      <c r="Z129" s="38"/>
      <c r="AA129" s="38"/>
      <c r="AC129" s="38"/>
      <c r="AH129" s="38"/>
      <c r="AJ129" s="38"/>
      <c r="AK129" s="38"/>
      <c r="AM129" s="38"/>
      <c r="AN129" s="38"/>
    </row>
    <row r="130" spans="2:72" ht="15" thickBot="1" x14ac:dyDescent="0.25">
      <c r="B130" s="152" t="s">
        <v>276</v>
      </c>
      <c r="C130" s="26" t="s">
        <v>277</v>
      </c>
      <c r="D130" s="26"/>
      <c r="E130" s="26"/>
      <c r="F130" s="26"/>
      <c r="G130" s="39"/>
      <c r="H130" s="39"/>
      <c r="I130" s="39"/>
      <c r="J130" s="39"/>
      <c r="K130" s="39"/>
      <c r="L130" s="39"/>
      <c r="M130" s="39"/>
      <c r="N130" s="26"/>
      <c r="O130" s="39"/>
      <c r="P130" s="39"/>
      <c r="Q130" s="39"/>
      <c r="R130" s="39"/>
      <c r="S130" s="26"/>
      <c r="T130" s="26"/>
      <c r="X130" s="26"/>
      <c r="Y130" s="26"/>
      <c r="Z130" s="26"/>
      <c r="AA130" s="26"/>
      <c r="AC130" s="26"/>
      <c r="AH130" s="26"/>
      <c r="AJ130" s="26"/>
      <c r="AK130" s="26"/>
      <c r="AM130" s="26"/>
      <c r="AN130" s="26"/>
    </row>
    <row r="131" spans="2:72" ht="15" x14ac:dyDescent="0.2">
      <c r="B131" s="57" t="s">
        <v>180</v>
      </c>
      <c r="C131" s="57" t="s">
        <v>152</v>
      </c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250"/>
      <c r="AQ131" s="58"/>
      <c r="AR131" s="180"/>
      <c r="AS131" s="180"/>
      <c r="AT131" s="180"/>
      <c r="AU131" s="180"/>
      <c r="AV131" s="180"/>
      <c r="AW131" s="180"/>
      <c r="AX131" s="180"/>
      <c r="AY131" s="180"/>
      <c r="AZ131" s="180"/>
      <c r="BA131" s="180"/>
      <c r="BB131" s="180"/>
      <c r="BC131" s="180"/>
      <c r="BD131" s="180"/>
      <c r="BE131" s="180"/>
      <c r="BF131" s="180"/>
      <c r="BG131" s="180"/>
      <c r="BH131" s="180"/>
      <c r="BI131" s="180"/>
      <c r="BJ131" s="180"/>
      <c r="BK131" s="180"/>
      <c r="BL131" s="180"/>
      <c r="BM131" s="180"/>
      <c r="BN131" s="250"/>
      <c r="BO131" s="250"/>
      <c r="BP131" s="180"/>
      <c r="BQ131" s="180"/>
      <c r="BR131" s="180"/>
      <c r="BS131" s="180"/>
      <c r="BT131" s="180"/>
    </row>
    <row r="132" spans="2:72" ht="15.75" thickBot="1" x14ac:dyDescent="0.25">
      <c r="B132" s="59" t="s">
        <v>149</v>
      </c>
      <c r="C132" s="59" t="s">
        <v>153</v>
      </c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251"/>
      <c r="AQ132" s="60"/>
      <c r="AR132" s="181"/>
      <c r="AS132" s="181"/>
      <c r="AT132" s="181"/>
      <c r="AU132" s="181"/>
      <c r="AV132" s="181"/>
      <c r="AW132" s="181"/>
      <c r="AX132" s="181"/>
      <c r="AY132" s="181"/>
      <c r="AZ132" s="181"/>
      <c r="BA132" s="181"/>
      <c r="BB132" s="181"/>
      <c r="BC132" s="181"/>
      <c r="BD132" s="181"/>
      <c r="BE132" s="181"/>
      <c r="BF132" s="181"/>
      <c r="BG132" s="181"/>
      <c r="BH132" s="181"/>
      <c r="BI132" s="181"/>
      <c r="BJ132" s="181"/>
      <c r="BK132" s="181"/>
      <c r="BL132" s="181"/>
      <c r="BM132" s="181"/>
      <c r="BN132" s="251"/>
      <c r="BO132" s="251"/>
      <c r="BP132" s="181"/>
      <c r="BQ132" s="181"/>
      <c r="BR132" s="181"/>
      <c r="BS132" s="181"/>
      <c r="BT132" s="181"/>
    </row>
    <row r="133" spans="2:72" ht="15" thickBot="1" x14ac:dyDescent="0.25">
      <c r="B133" s="26"/>
      <c r="C133" s="26"/>
      <c r="D133" s="26"/>
      <c r="E133" s="26"/>
      <c r="F133" s="26"/>
      <c r="G133" s="39"/>
      <c r="H133" s="39"/>
      <c r="I133" s="39"/>
      <c r="J133" s="39"/>
      <c r="K133" s="39"/>
      <c r="L133" s="39"/>
      <c r="M133" s="39"/>
      <c r="N133" s="26"/>
      <c r="O133" s="39"/>
      <c r="P133" s="39"/>
      <c r="Q133" s="39"/>
      <c r="R133" s="39"/>
      <c r="S133" s="26"/>
      <c r="T133" s="26"/>
      <c r="X133" s="26"/>
      <c r="Y133" s="26"/>
      <c r="Z133" s="26"/>
      <c r="AA133" s="26"/>
      <c r="AC133" s="26"/>
      <c r="AH133" s="26"/>
      <c r="AJ133" s="26"/>
      <c r="AK133" s="26"/>
      <c r="AM133" s="26"/>
      <c r="AN133" s="26"/>
      <c r="AR133" s="173"/>
      <c r="AS133" s="173"/>
      <c r="AT133" s="173"/>
      <c r="AU133" s="173"/>
      <c r="AV133" s="173"/>
      <c r="AW133" s="173"/>
      <c r="AX133" s="173"/>
      <c r="AY133" s="173"/>
      <c r="AZ133" s="173"/>
      <c r="BA133" s="173"/>
      <c r="BB133" s="173"/>
      <c r="BC133" s="173"/>
      <c r="BD133" s="173"/>
      <c r="BE133" s="173"/>
      <c r="BF133" s="173"/>
      <c r="BG133" s="173"/>
      <c r="BH133" s="173"/>
      <c r="BI133" s="173"/>
      <c r="BJ133" s="173"/>
      <c r="BK133" s="173"/>
      <c r="BL133" s="173"/>
      <c r="BM133" s="173"/>
      <c r="BN133" s="232"/>
      <c r="BO133" s="232"/>
      <c r="BP133" s="173"/>
      <c r="BQ133" s="173"/>
      <c r="BR133" s="173"/>
      <c r="BS133" s="173"/>
      <c r="BT133" s="173"/>
    </row>
    <row r="134" spans="2:72" ht="15.75" thickBot="1" x14ac:dyDescent="0.25">
      <c r="B134" s="61" t="s">
        <v>150</v>
      </c>
      <c r="C134" s="62" t="s">
        <v>151</v>
      </c>
      <c r="D134" s="103" t="s">
        <v>137</v>
      </c>
      <c r="E134" s="103" t="s">
        <v>138</v>
      </c>
      <c r="F134" s="103" t="s">
        <v>139</v>
      </c>
      <c r="G134" s="103" t="s">
        <v>140</v>
      </c>
      <c r="H134" s="103"/>
      <c r="I134" s="103" t="s">
        <v>141</v>
      </c>
      <c r="J134" s="103" t="s">
        <v>142</v>
      </c>
      <c r="K134" s="103" t="s">
        <v>143</v>
      </c>
      <c r="L134" s="103" t="s">
        <v>144</v>
      </c>
      <c r="M134" s="103"/>
      <c r="N134" s="103" t="s">
        <v>167</v>
      </c>
      <c r="O134" s="103" t="s">
        <v>172</v>
      </c>
      <c r="P134" s="103" t="s">
        <v>175</v>
      </c>
      <c r="Q134" s="103" t="s">
        <v>181</v>
      </c>
      <c r="R134" s="103"/>
      <c r="S134" s="103" t="str">
        <f>S111</f>
        <v>1Q 2015</v>
      </c>
      <c r="T134" s="103" t="str">
        <f>T111</f>
        <v>2Q 2015</v>
      </c>
      <c r="U134" s="103" t="s">
        <v>195</v>
      </c>
      <c r="V134" s="103" t="s">
        <v>198</v>
      </c>
      <c r="W134" s="103"/>
      <c r="X134" s="103" t="s">
        <v>199</v>
      </c>
      <c r="Y134" s="103" t="s">
        <v>200</v>
      </c>
      <c r="Z134" s="103" t="s">
        <v>232</v>
      </c>
      <c r="AA134" s="103" t="s">
        <v>245</v>
      </c>
      <c r="AB134" s="103"/>
      <c r="AC134" s="103" t="s">
        <v>246</v>
      </c>
      <c r="AD134" s="103" t="s">
        <v>249</v>
      </c>
      <c r="AE134" s="103" t="s">
        <v>266</v>
      </c>
      <c r="AF134" s="103" t="s">
        <v>270</v>
      </c>
      <c r="AG134" s="103"/>
      <c r="AH134" s="103" t="str">
        <f>AH$1</f>
        <v>1Q 2018</v>
      </c>
      <c r="AI134" s="103" t="s">
        <v>282</v>
      </c>
      <c r="AJ134" s="103" t="str">
        <f>AJ$1</f>
        <v>3Q 2018</v>
      </c>
      <c r="AK134" s="103" t="str">
        <f>AK$1</f>
        <v>4Q 2018</v>
      </c>
      <c r="AL134" s="103"/>
      <c r="AM134" s="103" t="s">
        <v>290</v>
      </c>
      <c r="AN134" s="103" t="s">
        <v>293</v>
      </c>
      <c r="AO134" s="103" t="s">
        <v>296</v>
      </c>
      <c r="AP134" s="184" t="s">
        <v>298</v>
      </c>
      <c r="AQ134" s="103"/>
      <c r="AR134" s="103" t="str">
        <f>AR1</f>
        <v>1Q 2020</v>
      </c>
      <c r="AS134" s="103" t="str">
        <f>AS1</f>
        <v>2Q 2020</v>
      </c>
      <c r="AT134" s="103" t="str">
        <f>AT1</f>
        <v>3Q 2020</v>
      </c>
      <c r="AU134" s="103" t="str">
        <f>AU1</f>
        <v>4Q 2020</v>
      </c>
      <c r="AV134" s="103"/>
      <c r="AW134" s="103" t="str">
        <f>AW1</f>
        <v>1Q 2021</v>
      </c>
      <c r="AX134" s="103" t="str">
        <f>AX1</f>
        <v>2Q 2021</v>
      </c>
      <c r="AY134" s="103" t="str">
        <f>AY1</f>
        <v>3Q 2021</v>
      </c>
      <c r="AZ134" s="103" t="str">
        <f>AZ1</f>
        <v>4Q 2021</v>
      </c>
      <c r="BA134" s="103"/>
      <c r="BB134" s="103" t="str">
        <f>BB1</f>
        <v>1Q 2022</v>
      </c>
      <c r="BC134" s="103" t="str">
        <f>BC1</f>
        <v>2Q 2022</v>
      </c>
      <c r="BD134" s="103" t="str">
        <f>BD1</f>
        <v>3Q 2022</v>
      </c>
      <c r="BE134" s="103" t="str">
        <f>BE1</f>
        <v>4Q 2022</v>
      </c>
      <c r="BF134" s="103"/>
      <c r="BG134" s="103" t="str">
        <f>BG1</f>
        <v>1Q 2023</v>
      </c>
      <c r="BH134" s="103" t="str">
        <f>BH1</f>
        <v>2Q 2023</v>
      </c>
      <c r="BI134" s="103" t="str">
        <f>BI1</f>
        <v>3Q 2023</v>
      </c>
      <c r="BJ134" s="103" t="str">
        <f>BJ1</f>
        <v>4Q 2023</v>
      </c>
      <c r="BK134" s="103"/>
      <c r="BL134" s="103" t="str">
        <f>BL1</f>
        <v>1Q 2024</v>
      </c>
      <c r="BM134" s="103" t="str">
        <f>BM1</f>
        <v>2Q 2024</v>
      </c>
      <c r="BN134" s="184" t="str">
        <f>BN1</f>
        <v>3Q 2024</v>
      </c>
      <c r="BO134" s="184" t="str">
        <f>BO1</f>
        <v>4Q 2024</v>
      </c>
      <c r="BP134" s="103"/>
      <c r="BQ134" s="103" t="str">
        <f>BQ1</f>
        <v>1Q 2025</v>
      </c>
      <c r="BR134" s="103" t="str">
        <f>BR1</f>
        <v>2Q 2025</v>
      </c>
      <c r="BS134" s="103" t="str">
        <f>BS1</f>
        <v>3Q 2025</v>
      </c>
      <c r="BT134" s="103" t="str">
        <f>BT1</f>
        <v>4Q 2025</v>
      </c>
    </row>
    <row r="135" spans="2:72" x14ac:dyDescent="0.2">
      <c r="B135" s="42" t="s">
        <v>361</v>
      </c>
      <c r="C135" s="36" t="s">
        <v>359</v>
      </c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>
        <v>307.69230769230768</v>
      </c>
      <c r="AD135" s="109">
        <v>301.53846153846155</v>
      </c>
      <c r="AE135" s="109">
        <v>212.69230769230768</v>
      </c>
      <c r="AF135" s="109">
        <v>290.20833333333331</v>
      </c>
      <c r="AG135" s="109"/>
      <c r="AH135" s="109">
        <v>297.19230769230768</v>
      </c>
      <c r="AI135" s="109">
        <v>238.03846153846155</v>
      </c>
      <c r="AJ135" s="109">
        <v>299.65384615384613</v>
      </c>
      <c r="AK135" s="109">
        <v>335.375</v>
      </c>
      <c r="AL135" s="109"/>
      <c r="AM135" s="109">
        <v>274.26923076923077</v>
      </c>
      <c r="AN135" s="109">
        <v>226.73076923076923</v>
      </c>
      <c r="AO135" s="109">
        <v>213.03846153846155</v>
      </c>
      <c r="AP135" s="195">
        <v>227.875</v>
      </c>
      <c r="AQ135" s="109"/>
      <c r="AR135" s="109">
        <v>217.38461538461539</v>
      </c>
      <c r="AS135" s="109">
        <v>201.46153846153845</v>
      </c>
      <c r="AT135" s="109">
        <v>178.42307692307693</v>
      </c>
      <c r="AU135" s="109">
        <v>212.92307692307693</v>
      </c>
      <c r="AV135" s="109"/>
      <c r="AW135" s="109">
        <v>319.41666666666669</v>
      </c>
      <c r="AX135" s="109">
        <v>451.61538461538464</v>
      </c>
      <c r="AY135" s="109">
        <v>570.60714285714289</v>
      </c>
      <c r="AZ135" s="109">
        <v>834.875</v>
      </c>
      <c r="BA135" s="109"/>
      <c r="BB135" s="29">
        <v>1221.5384615384614</v>
      </c>
      <c r="BC135" s="29">
        <v>1103</v>
      </c>
      <c r="BD135" s="29">
        <v>967.7</v>
      </c>
      <c r="BE135" s="29">
        <v>973.3</v>
      </c>
      <c r="BF135" s="109"/>
      <c r="BG135" s="29">
        <f>Cumulative!BG135</f>
        <v>613.46</v>
      </c>
      <c r="BH135" s="29">
        <v>250.2</v>
      </c>
      <c r="BI135" s="109">
        <v>274.10000000000002</v>
      </c>
      <c r="BJ135" s="109">
        <v>537.9</v>
      </c>
      <c r="BK135" s="109"/>
      <c r="BL135" s="29">
        <f>Cumulative!BL135</f>
        <v>358.7</v>
      </c>
      <c r="BM135" s="29">
        <v>290.39999999999998</v>
      </c>
      <c r="BN135" s="185">
        <v>277.89999999999998</v>
      </c>
      <c r="BO135" s="289">
        <v>413</v>
      </c>
      <c r="BP135" s="109"/>
      <c r="BQ135" s="29">
        <f>Cumulative!BQ135</f>
        <v>339.2</v>
      </c>
      <c r="BR135" s="29">
        <v>292.10000000000002</v>
      </c>
      <c r="BS135" s="29">
        <v>326.2</v>
      </c>
      <c r="BT135" s="29">
        <v>454.5</v>
      </c>
    </row>
    <row r="136" spans="2:72" x14ac:dyDescent="0.2">
      <c r="B136" s="42"/>
      <c r="C136" s="36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95"/>
      <c r="AQ136" s="109"/>
      <c r="AR136" s="109"/>
      <c r="AS136" s="109"/>
      <c r="AT136" s="109"/>
      <c r="AU136" s="109"/>
      <c r="AV136" s="109"/>
      <c r="AW136" s="109"/>
      <c r="AX136" s="109"/>
      <c r="AY136" s="109"/>
      <c r="AZ136" s="109"/>
      <c r="BA136" s="109"/>
      <c r="BB136" s="29"/>
      <c r="BC136" s="29"/>
      <c r="BD136" s="29"/>
      <c r="BE136" s="29"/>
      <c r="BF136" s="109"/>
      <c r="BG136" s="29"/>
      <c r="BH136" s="29"/>
      <c r="BI136" s="29"/>
      <c r="BJ136" s="29"/>
      <c r="BK136" s="109"/>
      <c r="BL136" s="29"/>
      <c r="BM136" s="29"/>
      <c r="BN136" s="185"/>
      <c r="BO136" s="185"/>
      <c r="BP136" s="109"/>
      <c r="BQ136" s="29"/>
      <c r="BR136" s="29"/>
      <c r="BS136" s="29"/>
      <c r="BT136" s="29"/>
    </row>
    <row r="137" spans="2:72" x14ac:dyDescent="0.2">
      <c r="B137" s="42" t="s">
        <v>159</v>
      </c>
      <c r="C137" s="36" t="s">
        <v>158</v>
      </c>
      <c r="D137" s="109">
        <v>451.15384615384613</v>
      </c>
      <c r="E137" s="109">
        <v>459.42307692307691</v>
      </c>
      <c r="F137" s="109">
        <v>452.11538461538464</v>
      </c>
      <c r="G137" s="109">
        <v>438.95833333333331</v>
      </c>
      <c r="H137" s="109"/>
      <c r="I137" s="109">
        <v>408.84615384615387</v>
      </c>
      <c r="J137" s="109">
        <v>405.76923076923077</v>
      </c>
      <c r="K137" s="109">
        <v>393.84615384615387</v>
      </c>
      <c r="L137" s="109">
        <v>322.5</v>
      </c>
      <c r="M137" s="109"/>
      <c r="N137" s="109">
        <v>338.65384615384613</v>
      </c>
      <c r="O137" s="109">
        <v>350</v>
      </c>
      <c r="P137" s="109">
        <v>363.07692307692309</v>
      </c>
      <c r="Q137" s="109">
        <v>365.76923076923077</v>
      </c>
      <c r="R137" s="109"/>
      <c r="S137" s="109">
        <f>Cumulative!S137</f>
        <v>362.5</v>
      </c>
      <c r="T137" s="109">
        <v>360</v>
      </c>
      <c r="U137" s="109">
        <v>358.84615384615387</v>
      </c>
      <c r="V137" s="109">
        <v>340.38461538461536</v>
      </c>
      <c r="W137" s="109"/>
      <c r="X137" s="109">
        <f>Cumulative!X137</f>
        <v>325.80769230769232</v>
      </c>
      <c r="Y137" s="109">
        <v>308.07692307692309</v>
      </c>
      <c r="Z137" s="109">
        <v>277.11538461538464</v>
      </c>
      <c r="AA137" s="109">
        <v>253.95833333333334</v>
      </c>
      <c r="AB137" s="109"/>
      <c r="AC137" s="109">
        <f>Cumulative!AC137</f>
        <v>261.53846153846155</v>
      </c>
      <c r="AD137" s="109">
        <v>264.03846153846155</v>
      </c>
      <c r="AE137" s="109">
        <v>261.92307692307691</v>
      </c>
      <c r="AF137" s="109">
        <v>271.45833333333331</v>
      </c>
      <c r="AG137" s="109"/>
      <c r="AH137" s="109">
        <f>Cumulative!AH137</f>
        <v>284</v>
      </c>
      <c r="AI137" s="109">
        <v>291.15384615384613</v>
      </c>
      <c r="AJ137" s="109">
        <v>308.42307692307691</v>
      </c>
      <c r="AK137" s="195">
        <v>316</v>
      </c>
      <c r="AL137" s="109"/>
      <c r="AM137" s="109">
        <f>Cumulative!AM137</f>
        <v>312.42307692307691</v>
      </c>
      <c r="AN137" s="109">
        <v>305</v>
      </c>
      <c r="AO137" s="109">
        <v>295</v>
      </c>
      <c r="AP137" s="195">
        <v>270.45833333333331</v>
      </c>
      <c r="AQ137" s="109"/>
      <c r="AR137" s="109">
        <v>252.30769230769232</v>
      </c>
      <c r="AS137" s="109">
        <v>258.46153846153845</v>
      </c>
      <c r="AT137" s="109">
        <v>252.5</v>
      </c>
      <c r="AU137" s="109">
        <v>261.73076923076923</v>
      </c>
      <c r="AV137" s="109"/>
      <c r="AW137" s="109">
        <v>311.875</v>
      </c>
      <c r="AX137" s="109">
        <v>353.07692307692309</v>
      </c>
      <c r="AY137" s="109">
        <v>425</v>
      </c>
      <c r="AZ137" s="109">
        <v>579.375</v>
      </c>
      <c r="BA137" s="109"/>
      <c r="BB137" s="29">
        <v>614.61538461538464</v>
      </c>
      <c r="BC137" s="29">
        <v>659.8</v>
      </c>
      <c r="BD137" s="29">
        <v>596.4</v>
      </c>
      <c r="BE137" s="29">
        <v>550.4</v>
      </c>
      <c r="BF137" s="109"/>
      <c r="BG137" s="29">
        <f>Cumulative!BG137</f>
        <v>539.6</v>
      </c>
      <c r="BH137" s="29">
        <v>437.8</v>
      </c>
      <c r="BI137" s="29">
        <v>366.5</v>
      </c>
      <c r="BJ137" s="29">
        <v>373.5</v>
      </c>
      <c r="BK137" s="109"/>
      <c r="BL137" s="29">
        <f>Cumulative!BL137</f>
        <v>362.7</v>
      </c>
      <c r="BM137" s="29">
        <v>353.9</v>
      </c>
      <c r="BN137" s="185">
        <v>387.3</v>
      </c>
      <c r="BO137" s="185">
        <v>383</v>
      </c>
      <c r="BP137" s="109"/>
      <c r="BQ137" s="29">
        <f>Cumulative!BQ137</f>
        <v>391.9</v>
      </c>
      <c r="BR137" s="29">
        <v>380</v>
      </c>
      <c r="BS137" s="29">
        <v>384</v>
      </c>
      <c r="BT137" s="29">
        <v>395.9</v>
      </c>
    </row>
    <row r="138" spans="2:72" x14ac:dyDescent="0.2">
      <c r="B138" s="42"/>
      <c r="C138" s="36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95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29"/>
      <c r="BC138" s="29"/>
      <c r="BD138" s="29"/>
      <c r="BE138" s="29"/>
      <c r="BF138" s="109"/>
      <c r="BG138" s="29"/>
      <c r="BH138" s="29"/>
      <c r="BI138" s="29"/>
      <c r="BJ138" s="29"/>
      <c r="BK138" s="109"/>
      <c r="BL138" s="29"/>
      <c r="BM138" s="29"/>
      <c r="BN138" s="185"/>
      <c r="BO138" s="185"/>
      <c r="BP138" s="109"/>
      <c r="BQ138" s="29"/>
      <c r="BR138" s="29"/>
      <c r="BS138" s="29"/>
      <c r="BT138" s="29"/>
    </row>
    <row r="139" spans="2:72" x14ac:dyDescent="0.2">
      <c r="B139" s="42" t="s">
        <v>176</v>
      </c>
      <c r="C139" s="36" t="s">
        <v>177</v>
      </c>
      <c r="D139" s="109">
        <v>310.30769230769232</v>
      </c>
      <c r="E139" s="109">
        <v>331.15384615384613</v>
      </c>
      <c r="F139" s="109">
        <v>276.34615384615387</v>
      </c>
      <c r="G139" s="109">
        <v>307.95454545454544</v>
      </c>
      <c r="H139" s="109"/>
      <c r="I139" s="109">
        <v>335.19230769230768</v>
      </c>
      <c r="J139" s="109">
        <v>279.03846153846155</v>
      </c>
      <c r="K139" s="109">
        <v>262.30769230769232</v>
      </c>
      <c r="L139" s="109">
        <v>271.875</v>
      </c>
      <c r="M139" s="109"/>
      <c r="N139" s="109">
        <v>309.11538461538464</v>
      </c>
      <c r="O139" s="109">
        <v>259</v>
      </c>
      <c r="P139" s="109">
        <v>276.38461538461536</v>
      </c>
      <c r="Q139" s="109">
        <v>284.34615384615387</v>
      </c>
      <c r="R139" s="109"/>
      <c r="S139" s="109">
        <f>Cumulative!S139</f>
        <v>277.75</v>
      </c>
      <c r="T139" s="109">
        <v>213.80769230769232</v>
      </c>
      <c r="U139" s="109">
        <v>194.03846153846155</v>
      </c>
      <c r="V139" s="109">
        <v>210.46153846153845</v>
      </c>
      <c r="W139" s="109"/>
      <c r="X139" s="109">
        <f>Cumulative!X139</f>
        <v>186.07692307692307</v>
      </c>
      <c r="Y139" s="109">
        <v>154.26923076923077</v>
      </c>
      <c r="Z139" s="109">
        <v>147.07692307692307</v>
      </c>
      <c r="AA139" s="109">
        <v>179.125</v>
      </c>
      <c r="AB139" s="109"/>
      <c r="AC139" s="109">
        <f>Cumulative!AC139</f>
        <v>202.23076923076923</v>
      </c>
      <c r="AD139" s="109">
        <v>167.5</v>
      </c>
      <c r="AE139" s="109">
        <v>184.11538461538461</v>
      </c>
      <c r="AF139" s="109">
        <v>218.41666666666666</v>
      </c>
      <c r="AG139" s="109"/>
      <c r="AH139" s="109">
        <f>Cumulative!AH139</f>
        <v>186.4</v>
      </c>
      <c r="AI139" s="109">
        <v>166.26923076923077</v>
      </c>
      <c r="AJ139" s="109">
        <v>213.15384615384616</v>
      </c>
      <c r="AK139" s="195">
        <v>186.29166666666666</v>
      </c>
      <c r="AL139" s="109"/>
      <c r="AM139" s="109">
        <f>Cumulative!AM139</f>
        <v>182.03846153846155</v>
      </c>
      <c r="AN139" s="109">
        <v>196.96153846153845</v>
      </c>
      <c r="AO139" s="109">
        <v>195.73076923076923</v>
      </c>
      <c r="AP139" s="195">
        <v>178.66666666666666</v>
      </c>
      <c r="AQ139" s="109"/>
      <c r="AR139" s="109">
        <v>187.42307692307693</v>
      </c>
      <c r="AS139" s="109">
        <v>152.57692307692307</v>
      </c>
      <c r="AT139" s="109">
        <v>161.76923076923077</v>
      </c>
      <c r="AU139" s="109">
        <v>166.19230769230768</v>
      </c>
      <c r="AV139" s="109"/>
      <c r="AW139" s="109">
        <v>234.04166666666666</v>
      </c>
      <c r="AX139" s="109">
        <v>245.38461538461539</v>
      </c>
      <c r="AY139" s="109">
        <v>309.42857142857144</v>
      </c>
      <c r="AZ139" s="109">
        <v>646</v>
      </c>
      <c r="BA139" s="109"/>
      <c r="BB139" s="29">
        <v>742</v>
      </c>
      <c r="BC139" s="29">
        <v>391.9</v>
      </c>
      <c r="BD139" s="29">
        <v>316</v>
      </c>
      <c r="BE139" s="29">
        <v>400.8</v>
      </c>
      <c r="BF139" s="109"/>
      <c r="BG139" s="29">
        <f>Cumulative!BG139</f>
        <v>311.5</v>
      </c>
      <c r="BH139" s="29">
        <v>148.30000000000001</v>
      </c>
      <c r="BI139" s="109">
        <v>240.2</v>
      </c>
      <c r="BJ139" s="109">
        <v>203.5</v>
      </c>
      <c r="BK139" s="109"/>
      <c r="BL139" s="29">
        <f>Cumulative!BL139</f>
        <v>210.8</v>
      </c>
      <c r="BM139" s="29">
        <v>201.5</v>
      </c>
      <c r="BN139" s="185">
        <v>233.5</v>
      </c>
      <c r="BO139" s="185">
        <v>222</v>
      </c>
      <c r="BP139" s="109"/>
      <c r="BQ139" s="29">
        <f>Cumulative!BQ139</f>
        <v>224.8</v>
      </c>
      <c r="BR139" s="29">
        <v>233.8</v>
      </c>
      <c r="BS139" s="29">
        <v>303.10000000000002</v>
      </c>
      <c r="BT139" s="29">
        <v>252.3</v>
      </c>
    </row>
    <row r="140" spans="2:72" x14ac:dyDescent="0.2">
      <c r="B140" s="42"/>
      <c r="C140" s="36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95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29"/>
      <c r="BC140" s="29"/>
      <c r="BD140" s="29"/>
      <c r="BE140" s="29"/>
      <c r="BF140" s="109"/>
      <c r="BG140" s="29"/>
      <c r="BH140" s="29"/>
      <c r="BI140" s="29"/>
      <c r="BJ140" s="29"/>
      <c r="BK140" s="109"/>
      <c r="BL140" s="29"/>
      <c r="BM140" s="29"/>
      <c r="BN140" s="185"/>
      <c r="BO140" s="185"/>
      <c r="BP140" s="109"/>
      <c r="BQ140" s="29"/>
      <c r="BR140" s="29"/>
      <c r="BS140" s="29"/>
      <c r="BT140" s="29"/>
    </row>
    <row r="141" spans="2:72" x14ac:dyDescent="0.2">
      <c r="B141" s="42" t="s">
        <v>321</v>
      </c>
      <c r="C141" s="36" t="s">
        <v>322</v>
      </c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>
        <v>159.65384615384616</v>
      </c>
      <c r="AD141" s="109">
        <v>139.92307692307693</v>
      </c>
      <c r="AE141" s="109">
        <v>133.5</v>
      </c>
      <c r="AF141" s="109">
        <v>163.58333333333334</v>
      </c>
      <c r="AG141" s="109"/>
      <c r="AH141" s="109">
        <v>165.34615384615384</v>
      </c>
      <c r="AI141" s="109">
        <v>158.88461538461539</v>
      </c>
      <c r="AJ141" s="109">
        <v>182.38461538461539</v>
      </c>
      <c r="AK141" s="195">
        <v>235.58333333333334</v>
      </c>
      <c r="AL141" s="109"/>
      <c r="AM141" s="109">
        <v>189.11538461538461</v>
      </c>
      <c r="AN141" s="109">
        <v>141.73076923076923</v>
      </c>
      <c r="AO141" s="109">
        <v>143.19230769230768</v>
      </c>
      <c r="AP141" s="195">
        <v>141.58333333333334</v>
      </c>
      <c r="AQ141" s="109"/>
      <c r="AR141" s="109">
        <v>131.61538461538461</v>
      </c>
      <c r="AS141" s="109">
        <v>154.11538461538461</v>
      </c>
      <c r="AT141" s="109">
        <v>135.34615384615384</v>
      </c>
      <c r="AU141" s="109">
        <v>143.30769230769232</v>
      </c>
      <c r="AV141" s="109"/>
      <c r="AW141" s="109">
        <v>237.625</v>
      </c>
      <c r="AX141" s="109">
        <v>280.53846153846155</v>
      </c>
      <c r="AY141" s="109">
        <v>308.46428571428572</v>
      </c>
      <c r="AZ141" s="109">
        <v>611.70000000000005</v>
      </c>
      <c r="BA141" s="109"/>
      <c r="BB141" s="29">
        <v>666.6</v>
      </c>
      <c r="BC141" s="29">
        <v>653.79999999999995</v>
      </c>
      <c r="BD141" s="29">
        <v>524.1</v>
      </c>
      <c r="BE141" s="29">
        <v>508.6</v>
      </c>
      <c r="BF141" s="109"/>
      <c r="BG141" s="29">
        <f>Cumulative!BG141</f>
        <v>281</v>
      </c>
      <c r="BH141" s="29">
        <v>178.3</v>
      </c>
      <c r="BI141" s="109">
        <v>163.19999999999999</v>
      </c>
      <c r="BJ141" s="109">
        <v>165</v>
      </c>
      <c r="BK141" s="109"/>
      <c r="BL141" s="29">
        <f>Cumulative!BL141</f>
        <v>178.1</v>
      </c>
      <c r="BM141" s="29">
        <v>176.5</v>
      </c>
      <c r="BN141" s="185">
        <v>167.3</v>
      </c>
      <c r="BO141" s="185">
        <v>185.7</v>
      </c>
      <c r="BP141" s="109"/>
      <c r="BQ141" s="29">
        <f>Cumulative!BQ141</f>
        <v>231.1</v>
      </c>
      <c r="BR141" s="29">
        <v>254.6</v>
      </c>
      <c r="BS141" s="29">
        <v>286.3</v>
      </c>
      <c r="BT141" s="29">
        <v>300.2</v>
      </c>
    </row>
    <row r="142" spans="2:72" x14ac:dyDescent="0.2">
      <c r="B142" s="42"/>
      <c r="C142" s="36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95"/>
      <c r="AQ142" s="109"/>
      <c r="AR142" s="109"/>
      <c r="AS142" s="109"/>
      <c r="AT142" s="109"/>
      <c r="AU142" s="109"/>
      <c r="AV142" s="109"/>
      <c r="AW142" s="109"/>
      <c r="AX142" s="109"/>
      <c r="AY142" s="109"/>
      <c r="AZ142" s="109"/>
      <c r="BA142" s="109"/>
      <c r="BB142" s="29"/>
      <c r="BC142" s="29"/>
      <c r="BD142" s="29"/>
      <c r="BE142" s="29"/>
      <c r="BF142" s="109"/>
      <c r="BG142" s="29"/>
      <c r="BH142" s="29"/>
      <c r="BI142" s="29"/>
      <c r="BJ142" s="29"/>
      <c r="BK142" s="109"/>
      <c r="BL142" s="29"/>
      <c r="BM142" s="29"/>
      <c r="BN142" s="185"/>
      <c r="BO142" s="185"/>
      <c r="BP142" s="109"/>
      <c r="BQ142" s="29"/>
      <c r="BR142" s="29"/>
      <c r="BS142" s="29"/>
      <c r="BT142" s="29"/>
    </row>
    <row r="143" spans="2:72" ht="15" thickBot="1" x14ac:dyDescent="0.25">
      <c r="B143" s="84" t="s">
        <v>320</v>
      </c>
      <c r="C143" s="85" t="s">
        <v>319</v>
      </c>
      <c r="D143" s="111">
        <v>381.15384615384613</v>
      </c>
      <c r="E143" s="111">
        <v>465.11538461538464</v>
      </c>
      <c r="F143" s="111">
        <v>376.53846153846155</v>
      </c>
      <c r="G143" s="111">
        <v>376.66666666666669</v>
      </c>
      <c r="H143" s="111"/>
      <c r="I143" s="111">
        <v>383.30769230769232</v>
      </c>
      <c r="J143" s="111">
        <v>335.53846153846155</v>
      </c>
      <c r="K143" s="111">
        <v>292.69230769230768</v>
      </c>
      <c r="L143" s="111">
        <v>295.04166666666669</v>
      </c>
      <c r="M143" s="111"/>
      <c r="N143" s="111">
        <v>328.34615384615387</v>
      </c>
      <c r="O143" s="111">
        <v>291.73076923076923</v>
      </c>
      <c r="P143" s="111">
        <v>313.69230769230768</v>
      </c>
      <c r="Q143" s="111">
        <v>311.84615384615387</v>
      </c>
      <c r="R143" s="111"/>
      <c r="S143" s="111">
        <f>Cumulative!S143</f>
        <v>288.95999999999998</v>
      </c>
      <c r="T143" s="111">
        <v>271.76923076923077</v>
      </c>
      <c r="U143" s="111">
        <v>265.15384615384613</v>
      </c>
      <c r="V143" s="111">
        <v>245.5</v>
      </c>
      <c r="W143" s="111"/>
      <c r="X143" s="111">
        <f>Cumulative!X143</f>
        <v>194.11538461538461</v>
      </c>
      <c r="Y143" s="111">
        <v>196.26923076923077</v>
      </c>
      <c r="Z143" s="111">
        <v>181.03846153846155</v>
      </c>
      <c r="AA143" s="111">
        <v>204.18181818181819</v>
      </c>
      <c r="AB143" s="111"/>
      <c r="AC143" s="111">
        <f>Cumulative!AC143</f>
        <v>237.03846153846155</v>
      </c>
      <c r="AD143" s="111">
        <v>191.42307692307693</v>
      </c>
      <c r="AE143" s="111">
        <v>204.76923076923077</v>
      </c>
      <c r="AF143" s="111">
        <v>239.20833333333334</v>
      </c>
      <c r="AG143" s="111"/>
      <c r="AH143" s="111">
        <f>Cumulative!AH143</f>
        <v>224</v>
      </c>
      <c r="AI143" s="111">
        <v>224.88461538461539</v>
      </c>
      <c r="AJ143" s="111">
        <v>263.46153846153845</v>
      </c>
      <c r="AK143" s="111">
        <v>292.95833333333331</v>
      </c>
      <c r="AL143" s="111"/>
      <c r="AM143" s="111">
        <f>Cumulative!AM143</f>
        <v>242.53846153846155</v>
      </c>
      <c r="AN143" s="111">
        <v>250.38461538461539</v>
      </c>
      <c r="AO143" s="111">
        <v>247.34615384615384</v>
      </c>
      <c r="AP143" s="196">
        <v>216.20833333333334</v>
      </c>
      <c r="AQ143" s="111"/>
      <c r="AR143" s="111">
        <v>217.34615384615384</v>
      </c>
      <c r="AS143" s="111">
        <v>207.07692307692307</v>
      </c>
      <c r="AT143" s="111">
        <v>231</v>
      </c>
      <c r="AU143" s="111">
        <v>234.34615384615384</v>
      </c>
      <c r="AV143" s="111"/>
      <c r="AW143" s="111">
        <v>326.04166666666669</v>
      </c>
      <c r="AX143" s="111">
        <v>359</v>
      </c>
      <c r="AY143" s="111">
        <v>445.28571428571428</v>
      </c>
      <c r="AZ143" s="111">
        <v>806.5</v>
      </c>
      <c r="BA143" s="111"/>
      <c r="BB143" s="45">
        <v>678.07692307692309</v>
      </c>
      <c r="BC143" s="45">
        <v>568.70000000000005</v>
      </c>
      <c r="BD143" s="45">
        <v>529.79999999999995</v>
      </c>
      <c r="BE143" s="45">
        <v>514.29999999999995</v>
      </c>
      <c r="BF143" s="111"/>
      <c r="BG143" s="45">
        <f>Cumulative!BG143</f>
        <v>317.5</v>
      </c>
      <c r="BH143" s="45">
        <v>253.8</v>
      </c>
      <c r="BI143" s="111">
        <v>337.5</v>
      </c>
      <c r="BJ143" s="111">
        <v>310.2</v>
      </c>
      <c r="BK143" s="111"/>
      <c r="BL143" s="45">
        <f>Cumulative!BL143</f>
        <v>291.2</v>
      </c>
      <c r="BM143" s="45">
        <v>268.7</v>
      </c>
      <c r="BN143" s="194">
        <v>302.5</v>
      </c>
      <c r="BO143" s="194">
        <v>314.10000000000002</v>
      </c>
      <c r="BP143" s="111"/>
      <c r="BQ143" s="45">
        <f>Cumulative!BQ143</f>
        <v>364.2</v>
      </c>
      <c r="BR143" s="45">
        <v>358.9</v>
      </c>
      <c r="BS143" s="45">
        <v>421.3</v>
      </c>
      <c r="BT143" s="45">
        <v>358.4</v>
      </c>
    </row>
    <row r="144" spans="2:72" s="16" customFormat="1" x14ac:dyDescent="0.25">
      <c r="B144" s="26" t="s">
        <v>369</v>
      </c>
      <c r="C144" s="26" t="s">
        <v>370</v>
      </c>
      <c r="D144" s="26"/>
      <c r="E144" s="26"/>
      <c r="F144" s="26"/>
      <c r="G144" s="39"/>
      <c r="H144" s="39"/>
      <c r="I144" s="39"/>
      <c r="J144" s="39"/>
      <c r="K144" s="39"/>
      <c r="L144" s="39"/>
      <c r="M144" s="39"/>
      <c r="N144" s="26"/>
      <c r="O144" s="39"/>
      <c r="P144" s="39"/>
      <c r="Q144" s="39"/>
      <c r="R144" s="39"/>
      <c r="S144" s="26"/>
      <c r="T144" s="26"/>
      <c r="X144" s="26"/>
      <c r="Y144" s="26"/>
      <c r="Z144" s="26"/>
      <c r="AA144" s="26"/>
      <c r="AC144" s="26"/>
      <c r="AH144" s="26"/>
      <c r="AJ144" s="26"/>
      <c r="AK144" s="26"/>
      <c r="AM144" s="26"/>
      <c r="AN144" s="26"/>
      <c r="AP144" s="232"/>
      <c r="BN144" s="232"/>
      <c r="BO144" s="232"/>
    </row>
    <row r="145" spans="2:75" ht="15" thickBot="1" x14ac:dyDescent="0.25">
      <c r="B145" s="152" t="s">
        <v>360</v>
      </c>
      <c r="C145" s="16"/>
      <c r="D145" s="16"/>
      <c r="E145" s="16"/>
      <c r="F145" s="16"/>
      <c r="G145" s="110"/>
      <c r="H145" s="110"/>
      <c r="I145" s="110"/>
      <c r="J145" s="110"/>
      <c r="K145" s="110"/>
      <c r="L145" s="110"/>
      <c r="M145" s="110"/>
      <c r="N145" s="16"/>
      <c r="O145" s="110"/>
      <c r="P145" s="110"/>
      <c r="Q145" s="110"/>
      <c r="R145" s="110"/>
      <c r="S145" s="16"/>
      <c r="T145" s="16"/>
      <c r="X145" s="16"/>
      <c r="Y145" s="16"/>
      <c r="Z145" s="16"/>
      <c r="AA145" s="16"/>
      <c r="AC145" s="16"/>
      <c r="AH145" s="16"/>
      <c r="AJ145" s="16"/>
      <c r="AK145" s="16"/>
      <c r="AM145" s="16"/>
      <c r="AN145" s="16"/>
    </row>
    <row r="146" spans="2:75" ht="15" x14ac:dyDescent="0.2">
      <c r="B146" s="57" t="s">
        <v>69</v>
      </c>
      <c r="C146" s="57" t="s">
        <v>70</v>
      </c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250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8"/>
      <c r="BL146" s="58"/>
      <c r="BM146" s="58"/>
      <c r="BN146" s="250"/>
      <c r="BO146" s="250"/>
      <c r="BP146" s="58"/>
      <c r="BQ146" s="58"/>
      <c r="BR146" s="58"/>
      <c r="BS146" s="58"/>
      <c r="BT146" s="58"/>
    </row>
    <row r="147" spans="2:75" ht="15.75" thickBot="1" x14ac:dyDescent="0.25">
      <c r="B147" s="59" t="s">
        <v>84</v>
      </c>
      <c r="C147" s="59" t="s">
        <v>85</v>
      </c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251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251"/>
      <c r="BO147" s="251"/>
      <c r="BP147" s="60"/>
      <c r="BQ147" s="60"/>
      <c r="BR147" s="60"/>
      <c r="BS147" s="60"/>
      <c r="BT147" s="60"/>
    </row>
    <row r="148" spans="2:75" ht="15" thickBot="1" x14ac:dyDescent="0.25"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66">
        <v>62.978400000000001</v>
      </c>
      <c r="X148" s="10"/>
      <c r="Y148" s="10"/>
      <c r="Z148" s="166"/>
      <c r="AA148" s="10"/>
      <c r="AC148" s="10"/>
      <c r="AH148" s="10"/>
      <c r="AJ148" s="10"/>
      <c r="AK148" s="10"/>
      <c r="AM148" s="10"/>
      <c r="AN148" s="10"/>
      <c r="AO148" s="10"/>
      <c r="AR148" s="10"/>
      <c r="AS148" s="10"/>
      <c r="AT148" s="10"/>
      <c r="AU148" s="10"/>
      <c r="AV148" s="10"/>
      <c r="AW148" s="10"/>
      <c r="AX148" s="10"/>
      <c r="AY148" s="10"/>
      <c r="BB148" s="10"/>
      <c r="BC148" s="10"/>
      <c r="BD148" s="10"/>
      <c r="BE148" s="10"/>
      <c r="BG148" s="10"/>
      <c r="BH148" s="10"/>
      <c r="BI148" s="10"/>
      <c r="BJ148" s="10"/>
      <c r="BL148" s="10"/>
      <c r="BM148" s="10"/>
      <c r="BN148" s="286"/>
      <c r="BO148" s="286"/>
      <c r="BQ148" s="10"/>
      <c r="BR148" s="10"/>
    </row>
    <row r="149" spans="2:75" ht="15.75" thickBot="1" x14ac:dyDescent="0.25">
      <c r="B149" s="62" t="s">
        <v>24</v>
      </c>
      <c r="C149" s="62" t="s">
        <v>24</v>
      </c>
      <c r="D149" s="124" t="s">
        <v>137</v>
      </c>
      <c r="E149" s="103" t="s">
        <v>138</v>
      </c>
      <c r="F149" s="103" t="s">
        <v>139</v>
      </c>
      <c r="G149" s="103" t="s">
        <v>140</v>
      </c>
      <c r="H149" s="103"/>
      <c r="I149" s="103" t="s">
        <v>141</v>
      </c>
      <c r="J149" s="103" t="s">
        <v>142</v>
      </c>
      <c r="K149" s="103" t="s">
        <v>143</v>
      </c>
      <c r="L149" s="103" t="s">
        <v>144</v>
      </c>
      <c r="M149" s="103"/>
      <c r="N149" s="103" t="s">
        <v>167</v>
      </c>
      <c r="O149" s="103" t="s">
        <v>172</v>
      </c>
      <c r="P149" s="103" t="s">
        <v>175</v>
      </c>
      <c r="Q149" s="103" t="s">
        <v>181</v>
      </c>
      <c r="R149" s="103"/>
      <c r="S149" s="103" t="str">
        <f>S134</f>
        <v>1Q 2015</v>
      </c>
      <c r="T149" s="103" t="str">
        <f>T134</f>
        <v>2Q 2015</v>
      </c>
      <c r="U149" s="103" t="str">
        <f>U111</f>
        <v>3Q 2015*</v>
      </c>
      <c r="V149" s="103" t="str">
        <f>V111</f>
        <v>4Q 2015*</v>
      </c>
      <c r="W149" s="103"/>
      <c r="X149" s="103" t="str">
        <f>X111</f>
        <v>1Q 2016*</v>
      </c>
      <c r="Y149" s="103" t="str">
        <f>Y111</f>
        <v>2Q 2016*</v>
      </c>
      <c r="Z149" s="103" t="str">
        <f>Z111</f>
        <v>3Q 2016*</v>
      </c>
      <c r="AA149" s="103" t="str">
        <f>AA111</f>
        <v>4Q 2016*</v>
      </c>
      <c r="AB149" s="103"/>
      <c r="AC149" s="103" t="str">
        <f>AC111</f>
        <v>1Q 2017</v>
      </c>
      <c r="AD149" s="103" t="str">
        <f>AD111</f>
        <v>2Q 2017</v>
      </c>
      <c r="AE149" s="103" t="str">
        <f>AE111</f>
        <v>3Q 2017</v>
      </c>
      <c r="AF149" s="103" t="str">
        <f>AF111</f>
        <v>4Q 2017</v>
      </c>
      <c r="AG149" s="103"/>
      <c r="AH149" s="103" t="str">
        <f>AH$1</f>
        <v>1Q 2018</v>
      </c>
      <c r="AI149" s="103" t="str">
        <f>AI111</f>
        <v>2Q 2018</v>
      </c>
      <c r="AJ149" s="103" t="str">
        <f>AJ$1</f>
        <v>3Q 2018</v>
      </c>
      <c r="AK149" s="103" t="str">
        <f>AK$1</f>
        <v>4Q 2018</v>
      </c>
      <c r="AL149" s="103"/>
      <c r="AM149" s="103" t="str">
        <f>AM1</f>
        <v>1Q 2019</v>
      </c>
      <c r="AN149" s="103" t="str">
        <f>AN1</f>
        <v>2Q 2019</v>
      </c>
      <c r="AO149" s="103" t="str">
        <f>AO1</f>
        <v>3Q 2019</v>
      </c>
      <c r="AP149" s="184" t="str">
        <f>AP1</f>
        <v>4Q 2019</v>
      </c>
      <c r="AQ149" s="103"/>
      <c r="AR149" s="103" t="str">
        <f>AR1</f>
        <v>1Q 2020</v>
      </c>
      <c r="AS149" s="103" t="str">
        <f>AS1</f>
        <v>2Q 2020</v>
      </c>
      <c r="AT149" s="103" t="str">
        <f>AT1</f>
        <v>3Q 2020</v>
      </c>
      <c r="AU149" s="103" t="str">
        <f>AU1</f>
        <v>4Q 2020</v>
      </c>
      <c r="AV149" s="103"/>
      <c r="AW149" s="103" t="str">
        <f>AW1</f>
        <v>1Q 2021</v>
      </c>
      <c r="AX149" s="103" t="str">
        <f>AX1</f>
        <v>2Q 2021</v>
      </c>
      <c r="AY149" s="103" t="str">
        <f>AY1</f>
        <v>3Q 2021</v>
      </c>
      <c r="AZ149" s="103" t="str">
        <f>AZ1</f>
        <v>4Q 2021</v>
      </c>
      <c r="BA149" s="103"/>
      <c r="BB149" s="103" t="str">
        <f>BB1</f>
        <v>1Q 2022</v>
      </c>
      <c r="BC149" s="103" t="str">
        <f>BC1</f>
        <v>2Q 2022</v>
      </c>
      <c r="BD149" s="103" t="str">
        <f>BD1</f>
        <v>3Q 2022</v>
      </c>
      <c r="BE149" s="103" t="str">
        <f>BE1</f>
        <v>4Q 2022</v>
      </c>
      <c r="BF149" s="103"/>
      <c r="BG149" s="103" t="str">
        <f>BG1</f>
        <v>1Q 2023</v>
      </c>
      <c r="BH149" s="103" t="str">
        <f>BH1</f>
        <v>2Q 2023</v>
      </c>
      <c r="BI149" s="103" t="str">
        <f>BI1</f>
        <v>3Q 2023</v>
      </c>
      <c r="BJ149" s="103" t="str">
        <f>BJ1</f>
        <v>4Q 2023</v>
      </c>
      <c r="BK149" s="103"/>
      <c r="BL149" s="103" t="str">
        <f>BL1</f>
        <v>1Q 2024</v>
      </c>
      <c r="BM149" s="103" t="str">
        <f>BM1</f>
        <v>2Q 2024</v>
      </c>
      <c r="BN149" s="184" t="str">
        <f>BN1</f>
        <v>3Q 2024</v>
      </c>
      <c r="BO149" s="184" t="str">
        <f>BO1</f>
        <v>4Q 2024</v>
      </c>
      <c r="BP149" s="103"/>
      <c r="BQ149" s="103" t="str">
        <f>BQ1</f>
        <v>1Q 2025</v>
      </c>
      <c r="BR149" s="103" t="str">
        <f>BR1</f>
        <v>2Q 2025</v>
      </c>
      <c r="BS149" s="103" t="str">
        <f>BS1</f>
        <v>3Q 2025</v>
      </c>
      <c r="BT149" s="103" t="str">
        <f>BT1</f>
        <v>4Q 2025</v>
      </c>
    </row>
    <row r="150" spans="2:75" x14ac:dyDescent="0.2">
      <c r="B150" s="114" t="s">
        <v>45</v>
      </c>
      <c r="C150" s="114" t="s">
        <v>0</v>
      </c>
      <c r="D150" s="68">
        <f>Cumulative!D155</f>
        <v>608.70599586309902</v>
      </c>
      <c r="E150" s="69">
        <f>Cumulative!E155-Cumulative!D155</f>
        <v>542.50651107250599</v>
      </c>
      <c r="F150" s="69">
        <f>Cumulative!F155-Cumulative!E155</f>
        <v>568.15851370880955</v>
      </c>
      <c r="G150" s="69">
        <f>Cumulative!G155-Cumulative!F155</f>
        <v>567.71059605907726</v>
      </c>
      <c r="H150" s="70"/>
      <c r="I150" s="69">
        <f>Cumulative!I155</f>
        <v>544.51539083717478</v>
      </c>
      <c r="J150" s="69">
        <f>Cumulative!J155-Cumulative!I155</f>
        <v>559.75357221200159</v>
      </c>
      <c r="K150" s="69">
        <f>Cumulative!K155-Cumulative!J155</f>
        <v>530.83240646722311</v>
      </c>
      <c r="L150" s="69">
        <f>Cumulative!L155-Cumulative!K155</f>
        <v>497.02623661271377</v>
      </c>
      <c r="M150" s="69"/>
      <c r="N150" s="69">
        <f>Cumulative!N155</f>
        <v>496.32284583985285</v>
      </c>
      <c r="O150" s="69">
        <f>Cumulative!O155-Cumulative!N155</f>
        <v>525.58706736670183</v>
      </c>
      <c r="P150" s="69">
        <f>Cumulative!P155-Cumulative!O155</f>
        <v>466.62568380710547</v>
      </c>
      <c r="Q150" s="69">
        <f>Cumulative!Q155-Cumulative!P155</f>
        <v>453.88235950570242</v>
      </c>
      <c r="R150" s="69"/>
      <c r="S150" s="69">
        <f>Cumulative!S155</f>
        <v>444.63989683544003</v>
      </c>
      <c r="T150" s="69">
        <f>Cumulative!T155-Cumulative!S155</f>
        <v>462.67549356960001</v>
      </c>
      <c r="U150" s="69">
        <f>U7/U$148</f>
        <v>378.59011978710163</v>
      </c>
      <c r="V150" s="69">
        <f>Cumulative!V155-Cumulative!U155</f>
        <v>350.34513878503139</v>
      </c>
      <c r="W150" s="69"/>
      <c r="X150" s="69">
        <f>Cumulative!X155</f>
        <v>335.1945575606037</v>
      </c>
      <c r="Y150" s="69">
        <f>Cumulative!Y155-Cumulative!X155</f>
        <v>331.84406990405171</v>
      </c>
      <c r="Z150" s="69">
        <f>Cumulative!Z155-Cumulative!Y155</f>
        <v>309.82584017821762</v>
      </c>
      <c r="AA150" s="69">
        <f>Cumulative!AA155-Cumulative!Z155</f>
        <v>356.15758504908308</v>
      </c>
      <c r="AB150" s="69"/>
      <c r="AC150" s="69">
        <f>Cumulative!AC155</f>
        <v>409.15008685070177</v>
      </c>
      <c r="AD150" s="69">
        <f>Cumulative!AD155-Cumulative!AC155</f>
        <v>399.47334424152371</v>
      </c>
      <c r="AE150" s="69">
        <f>Cumulative!AE155-Cumulative!AD155</f>
        <v>379.16627789595304</v>
      </c>
      <c r="AF150" s="69">
        <f>Cumulative!AF155-Cumulative!AE155</f>
        <v>428.95941573398613</v>
      </c>
      <c r="AG150" s="69"/>
      <c r="AH150" s="69">
        <f>Cumulative!AH155</f>
        <v>422.8177418192239</v>
      </c>
      <c r="AI150" s="69">
        <f>Cumulative!AI155-Cumulative!AH155</f>
        <v>409.70126292522298</v>
      </c>
      <c r="AJ150" s="69">
        <f>Cumulative!AJ155-Cumulative!AI155</f>
        <v>433.50178443710524</v>
      </c>
      <c r="AK150" s="69">
        <f>Cumulative!AK155-Cumulative!AJ155</f>
        <v>457.24170766891939</v>
      </c>
      <c r="AL150" s="69"/>
      <c r="AM150" s="69">
        <f>Cumulative!AM155</f>
        <v>446.17108568196699</v>
      </c>
      <c r="AN150" s="69">
        <f>Cumulative!AN155-Cumulative!AM155</f>
        <v>479.34897602753318</v>
      </c>
      <c r="AO150" s="69">
        <f>Cumulative!AO155-Cumulative!AN155</f>
        <v>451.50075456121112</v>
      </c>
      <c r="AP150" s="186">
        <f>Cumulative!AP155-Cumulative!AO155</f>
        <v>396.87350235521785</v>
      </c>
      <c r="AQ150" s="69"/>
      <c r="AR150" s="69">
        <f>Cumulative!AR155</f>
        <v>422.99244672485531</v>
      </c>
      <c r="AS150" s="69">
        <f>Cumulative!AS155-Cumulative!AR155</f>
        <v>390.48400034122676</v>
      </c>
      <c r="AT150" s="69">
        <f>Cumulative!AT155-Cumulative!AS155</f>
        <v>402.83714278836374</v>
      </c>
      <c r="AU150" s="69">
        <f>Cumulative!AU155-Cumulative!AT155</f>
        <v>445.08600873952423</v>
      </c>
      <c r="AV150" s="69"/>
      <c r="AW150" s="69">
        <f>Cumulative!AW155</f>
        <v>523.96107686968503</v>
      </c>
      <c r="AX150" s="69">
        <f>Cumulative!AX155-Cumulative!AW155</f>
        <v>633.60757391702077</v>
      </c>
      <c r="AY150" s="186">
        <f>Cumulative!AY155-Cumulative!AX155</f>
        <v>696.50520408977263</v>
      </c>
      <c r="AZ150" s="293"/>
      <c r="BA150" s="69"/>
      <c r="BB150" s="69">
        <f>Cumulative!BB155</f>
        <v>1140.4182443682009</v>
      </c>
      <c r="BC150" s="69">
        <f>Cumulative!BC155-Cumulative!BB155</f>
        <v>793.18377404655712</v>
      </c>
      <c r="BD150" s="69">
        <f>Cumulative!BD155-Cumulative!BC155</f>
        <v>862.77544481819291</v>
      </c>
      <c r="BE150" s="69">
        <f>Cumulative!BE155-Cumulative!BD155</f>
        <v>955.58827242629604</v>
      </c>
      <c r="BF150" s="69"/>
      <c r="BG150" s="69">
        <f>Cumulative!BG155</f>
        <v>727.78939673343984</v>
      </c>
      <c r="BH150" s="69">
        <f>Cumulative!BH155-Cumulative!BG155</f>
        <v>416.00068800042072</v>
      </c>
      <c r="BI150" s="69">
        <f>Cumulative!BI155-Cumulative!BH155</f>
        <v>434.72766879906953</v>
      </c>
      <c r="BJ150" s="69">
        <f>Cumulative!BJ155-Cumulative!BI155</f>
        <v>526.64538493828172</v>
      </c>
      <c r="BK150" s="69"/>
      <c r="BL150" s="69">
        <f>Cumulative!BL155</f>
        <v>565.91340108940119</v>
      </c>
      <c r="BM150" s="69">
        <f>Cumulative!BM155-Cumulative!BL155</f>
        <v>489.453087881633</v>
      </c>
      <c r="BN150" s="186">
        <f>Cumulative!BN155-Cumulative!BM155</f>
        <v>530.18407452106453</v>
      </c>
      <c r="BO150" s="186">
        <f>Cumulative!BO155-Cumulative!BN155</f>
        <v>555.28638170976956</v>
      </c>
      <c r="BP150" s="69"/>
      <c r="BQ150" s="69">
        <f>Cumulative!BQ155</f>
        <v>717.0483858695128</v>
      </c>
      <c r="BR150" s="69">
        <f>Cumulative!BR155-Cumulative!BQ155</f>
        <v>709.68305197244888</v>
      </c>
      <c r="BS150" s="69">
        <f>Cumulative!BS155-Cumulative!BR155</f>
        <v>669.03736147177028</v>
      </c>
      <c r="BT150" s="69">
        <f>Cumulative!BT155-Cumulative!BS155</f>
        <v>746.10093805865245</v>
      </c>
    </row>
    <row r="151" spans="2:75" x14ac:dyDescent="0.2">
      <c r="B151" s="52" t="s">
        <v>46</v>
      </c>
      <c r="C151" s="52" t="s">
        <v>1</v>
      </c>
      <c r="D151" s="18">
        <f>Cumulative!D156</f>
        <v>-356.9564039360036</v>
      </c>
      <c r="E151" s="19">
        <f>Cumulative!E156-Cumulative!D156</f>
        <v>-295.57794770732681</v>
      </c>
      <c r="F151" s="19">
        <f>Cumulative!F156-Cumulative!E156</f>
        <v>-286.11122041918168</v>
      </c>
      <c r="G151" s="19">
        <f>Cumulative!G156-Cumulative!F156</f>
        <v>-361.97289710569032</v>
      </c>
      <c r="H151" s="20"/>
      <c r="I151" s="19">
        <f>Cumulative!I156</f>
        <v>-310.28269689815943</v>
      </c>
      <c r="J151" s="19">
        <f>Cumulative!J156-Cumulative!I156</f>
        <v>-329.62651388692871</v>
      </c>
      <c r="K151" s="19">
        <f>Cumulative!K156-Cumulative!J156</f>
        <v>-335.64191677287113</v>
      </c>
      <c r="L151" s="19">
        <f>Cumulative!L156-Cumulative!K156</f>
        <v>-343.49559437120433</v>
      </c>
      <c r="M151" s="19"/>
      <c r="N151" s="21">
        <f>Cumulative!N156</f>
        <v>-298.00538343378406</v>
      </c>
      <c r="O151" s="19">
        <f>Cumulative!O156-Cumulative!N156</f>
        <v>-320.49797280813988</v>
      </c>
      <c r="P151" s="19">
        <f>Cumulative!P156-Cumulative!O156</f>
        <v>-275.42053843364226</v>
      </c>
      <c r="Q151" s="19">
        <f>Cumulative!Q156-Cumulative!P156</f>
        <v>-217.01081149308322</v>
      </c>
      <c r="R151" s="19"/>
      <c r="S151" s="21">
        <f>Cumulative!S156</f>
        <v>-199.76878017876928</v>
      </c>
      <c r="T151" s="21">
        <f>Cumulative!T156-Cumulative!S156</f>
        <v>-248.07848656780894</v>
      </c>
      <c r="U151" s="21">
        <f>U8/U$148</f>
        <v>-157.73662080967443</v>
      </c>
      <c r="V151" s="21">
        <f>Cumulative!V156-Cumulative!U156</f>
        <v>-133.38475960433772</v>
      </c>
      <c r="W151" s="21"/>
      <c r="X151" s="21">
        <f>Cumulative!X156</f>
        <v>-142.07746927104063</v>
      </c>
      <c r="Y151" s="21">
        <f>Cumulative!Y156-Cumulative!X156</f>
        <v>-160.67679606131156</v>
      </c>
      <c r="Z151" s="21">
        <f>Cumulative!Z156-Cumulative!Y156</f>
        <v>-162.13580541846659</v>
      </c>
      <c r="AA151" s="21">
        <f>Cumulative!AA156-Cumulative!Z156</f>
        <v>-211.04142165090042</v>
      </c>
      <c r="AB151" s="21"/>
      <c r="AC151" s="21">
        <f>Cumulative!AC156</f>
        <v>-217.67063358521739</v>
      </c>
      <c r="AD151" s="21">
        <f>Cumulative!AD156-Cumulative!AC156</f>
        <v>-212.31098273038879</v>
      </c>
      <c r="AE151" s="21">
        <f>Cumulative!AE156-Cumulative!AD156</f>
        <v>-217.56082862254345</v>
      </c>
      <c r="AF151" s="21">
        <f>Cumulative!AF156-Cumulative!AE156</f>
        <v>-242.02773923435939</v>
      </c>
      <c r="AG151" s="21"/>
      <c r="AH151" s="21">
        <f>Cumulative!AH156</f>
        <v>-224.87574784239888</v>
      </c>
      <c r="AI151" s="21">
        <f>Cumulative!AI156-Cumulative!AH156</f>
        <v>-221.1797567942196</v>
      </c>
      <c r="AJ151" s="21">
        <f>Cumulative!AJ156-Cumulative!AI156</f>
        <v>-221.69847594148098</v>
      </c>
      <c r="AK151" s="21">
        <f>Cumulative!AK156-Cumulative!AJ156</f>
        <v>-200.46337037345677</v>
      </c>
      <c r="AL151" s="21"/>
      <c r="AM151" s="21">
        <f>Cumulative!AM156</f>
        <v>-232.70338484524498</v>
      </c>
      <c r="AN151" s="21">
        <f>Cumulative!AN156-Cumulative!AM156</f>
        <v>-232.26055672663315</v>
      </c>
      <c r="AO151" s="21">
        <f>Cumulative!AO156-Cumulative!AN156</f>
        <v>-245.29698785378815</v>
      </c>
      <c r="AP151" s="132">
        <f>Cumulative!AP156-Cumulative!AO156</f>
        <v>-213.24234000205649</v>
      </c>
      <c r="AQ151" s="21"/>
      <c r="AR151" s="21">
        <f>Cumulative!AR156</f>
        <v>-264.74123931559552</v>
      </c>
      <c r="AS151" s="21">
        <f>Cumulative!AS156-Cumulative!AR156</f>
        <v>-195.62138851085751</v>
      </c>
      <c r="AT151" s="21">
        <f>Cumulative!AT156-Cumulative!AS156</f>
        <v>-206.37185671531006</v>
      </c>
      <c r="AU151" s="21">
        <f>Cumulative!AU156-Cumulative!AT156</f>
        <v>-247.08796536564739</v>
      </c>
      <c r="AV151" s="21"/>
      <c r="AW151" s="21">
        <f>Cumulative!AW156</f>
        <v>-240.43130745452737</v>
      </c>
      <c r="AX151" s="21">
        <f>Cumulative!AX156-Cumulative!AW156</f>
        <v>-196.64233874805456</v>
      </c>
      <c r="AY151" s="132">
        <f>Cumulative!AY156-Cumulative!AX156</f>
        <v>-235.4275800278034</v>
      </c>
      <c r="AZ151" s="328"/>
      <c r="BA151" s="21"/>
      <c r="BB151" s="21">
        <f>Cumulative!BB156</f>
        <v>-353.48260064854719</v>
      </c>
      <c r="BC151" s="21">
        <f>Cumulative!BC156-Cumulative!BB156</f>
        <v>-292.92127890189681</v>
      </c>
      <c r="BD151" s="21">
        <f>Cumulative!BD156-Cumulative!BC156</f>
        <v>-354.93439146005676</v>
      </c>
      <c r="BE151" s="21">
        <f>Cumulative!BE156-Cumulative!BD156</f>
        <v>-333.10083421872071</v>
      </c>
      <c r="BF151" s="21"/>
      <c r="BG151" s="21">
        <f>Cumulative!BG156</f>
        <v>-308.13287199514116</v>
      </c>
      <c r="BH151" s="21">
        <f>Cumulative!BH156-Cumulative!BG156</f>
        <v>-259.42534677322692</v>
      </c>
      <c r="BI151" s="21">
        <f>Cumulative!BI156-Cumulative!BH156</f>
        <v>-231.48983101553245</v>
      </c>
      <c r="BJ151" s="21">
        <f>Cumulative!BJ156-Cumulative!BI156</f>
        <v>-262.98844199407063</v>
      </c>
      <c r="BK151" s="21"/>
      <c r="BL151" s="21">
        <f>Cumulative!BL156</f>
        <v>-289.68418825505165</v>
      </c>
      <c r="BM151" s="21">
        <f>Cumulative!BM156-Cumulative!BL156</f>
        <v>-233.81949615397622</v>
      </c>
      <c r="BN151" s="132">
        <f>Cumulative!BN156-Cumulative!BM156</f>
        <v>-271.99370104085654</v>
      </c>
      <c r="BO151" s="132">
        <f>Cumulative!BO156-Cumulative!BN156</f>
        <v>-272.21488654866357</v>
      </c>
      <c r="BP151" s="21"/>
      <c r="BQ151" s="21">
        <f>Cumulative!BQ156</f>
        <v>-327.8416209143042</v>
      </c>
      <c r="BR151" s="21">
        <f>Cumulative!BR156-Cumulative!BQ156</f>
        <v>-331.28704745436761</v>
      </c>
      <c r="BS151" s="21">
        <f>Cumulative!BS156-Cumulative!BR156</f>
        <v>-354.13006788004373</v>
      </c>
      <c r="BT151" s="21">
        <f>Cumulative!BT156-Cumulative!BS156</f>
        <v>-415.29389989346521</v>
      </c>
    </row>
    <row r="152" spans="2:75" s="8" customFormat="1" ht="24" x14ac:dyDescent="0.2">
      <c r="B152" s="214" t="s">
        <v>189</v>
      </c>
      <c r="C152" s="214" t="s">
        <v>190</v>
      </c>
      <c r="D152" s="127">
        <f>Cumulative!D157</f>
        <v>12.490004692012345</v>
      </c>
      <c r="E152" s="23">
        <f>Cumulative!E157-Cumulative!D157</f>
        <v>12.86983081175736</v>
      </c>
      <c r="F152" s="23">
        <f>Cumulative!F157-Cumulative!E157</f>
        <v>14.063921651031247</v>
      </c>
      <c r="G152" s="23">
        <f>Cumulative!G157-Cumulative!F157</f>
        <v>23.934758776488827</v>
      </c>
      <c r="H152" s="24"/>
      <c r="I152" s="23">
        <f>Cumulative!I157</f>
        <v>19.694747848044663</v>
      </c>
      <c r="J152" s="23">
        <f>Cumulative!J157-Cumulative!I157</f>
        <v>13.287271631658335</v>
      </c>
      <c r="K152" s="23">
        <f>Cumulative!K157-Cumulative!J157</f>
        <v>22.526093244464377</v>
      </c>
      <c r="L152" s="23">
        <f>Cumulative!L157-Cumulative!K157</f>
        <v>25.06209576616169</v>
      </c>
      <c r="M152" s="23"/>
      <c r="N152" s="25">
        <f>Cumulative!N157</f>
        <v>22.368996913536105</v>
      </c>
      <c r="O152" s="23">
        <f>Cumulative!O157-Cumulative!N157</f>
        <v>28.68933422804356</v>
      </c>
      <c r="P152" s="23">
        <f>Cumulative!P157-Cumulative!O157</f>
        <v>25.239149911212543</v>
      </c>
      <c r="Q152" s="23">
        <f>Cumulative!Q157-Cumulative!P157</f>
        <v>24.452876167216274</v>
      </c>
      <c r="R152" s="23"/>
      <c r="S152" s="25">
        <f>Cumulative!S157</f>
        <v>17.349526224476179</v>
      </c>
      <c r="T152" s="25">
        <f>Cumulative!T157-Cumulative!S157</f>
        <v>21.13693991997787</v>
      </c>
      <c r="U152" s="25">
        <f>U9/U$148</f>
        <v>16.688261372152994</v>
      </c>
      <c r="V152" s="25">
        <f>Cumulative!V157-Cumulative!U157</f>
        <v>16.528401492098411</v>
      </c>
      <c r="W152" s="25"/>
      <c r="X152" s="25">
        <f>Cumulative!X157</f>
        <v>14.940712839499225</v>
      </c>
      <c r="Y152" s="25">
        <f>Cumulative!Y157-Cumulative!X157</f>
        <v>15.176725242549443</v>
      </c>
      <c r="Z152" s="25">
        <f>Cumulative!Z157-Cumulative!Y157</f>
        <v>15.869862753007002</v>
      </c>
      <c r="AA152" s="25">
        <f>Cumulative!AA157-Cumulative!Z157</f>
        <v>44.93548714553355</v>
      </c>
      <c r="AB152" s="25"/>
      <c r="AC152" s="25">
        <f>Cumulative!AC157</f>
        <v>29.335481655976043</v>
      </c>
      <c r="AD152" s="25">
        <f>Cumulative!AD157-Cumulative!AC157</f>
        <v>36.024897192784536</v>
      </c>
      <c r="AE152" s="25">
        <f>Cumulative!AE157-Cumulative!AD157</f>
        <v>40.083407322006579</v>
      </c>
      <c r="AF152" s="25">
        <f>Cumulative!AF157-Cumulative!AE157</f>
        <v>30.916189083247659</v>
      </c>
      <c r="AG152" s="25"/>
      <c r="AH152" s="25">
        <f>Cumulative!AH157</f>
        <v>36.251566886953832</v>
      </c>
      <c r="AI152" s="25">
        <f>Cumulative!AI157-Cumulative!AH157</f>
        <v>40.239159876039487</v>
      </c>
      <c r="AJ152" s="25">
        <f>Cumulative!AJ157-Cumulative!AI157</f>
        <v>34.796177615235663</v>
      </c>
      <c r="AK152" s="25">
        <f>Cumulative!AK157-Cumulative!AJ157</f>
        <v>32.650532431864818</v>
      </c>
      <c r="AL152" s="25"/>
      <c r="AM152" s="25">
        <f>Cumulative!AM157</f>
        <v>41.737804924153636</v>
      </c>
      <c r="AN152" s="25">
        <f>Cumulative!AN157-Cumulative!AM157</f>
        <v>37.342796988351111</v>
      </c>
      <c r="AO152" s="25">
        <f>Cumulative!AO157-Cumulative!AN157</f>
        <v>41.296355903315728</v>
      </c>
      <c r="AP152" s="187">
        <f>Cumulative!AP157-Cumulative!AO157</f>
        <v>54.857571295448224</v>
      </c>
      <c r="AQ152" s="25"/>
      <c r="AR152" s="25">
        <f>Cumulative!AR157</f>
        <v>52.574651485798817</v>
      </c>
      <c r="AS152" s="25">
        <f>Cumulative!AS157-Cumulative!AR157</f>
        <v>35.357839425441263</v>
      </c>
      <c r="AT152" s="25">
        <f>Cumulative!AT157-Cumulative!AS157</f>
        <v>38.434816351771772</v>
      </c>
      <c r="AU152" s="25">
        <f>Cumulative!AU157-Cumulative!AT157</f>
        <v>41.430392968739156</v>
      </c>
      <c r="AV152" s="25"/>
      <c r="AW152" s="25">
        <f>Cumulative!AW157</f>
        <v>39.722146744613369</v>
      </c>
      <c r="AX152" s="25">
        <f>Cumulative!AX157-Cumulative!AW157</f>
        <v>39.80331230724714</v>
      </c>
      <c r="AY152" s="187">
        <f>Cumulative!AY157-Cumulative!AX157</f>
        <v>39.692509986328972</v>
      </c>
      <c r="AZ152" s="350"/>
      <c r="BA152" s="25"/>
      <c r="BB152" s="25">
        <f>Cumulative!BB157</f>
        <v>37.713795743662374</v>
      </c>
      <c r="BC152" s="25">
        <f>Cumulative!BC157-Cumulative!BB157</f>
        <v>42.393678288907495</v>
      </c>
      <c r="BD152" s="25">
        <f>Cumulative!BD157-Cumulative!BC157</f>
        <v>53.096516705745032</v>
      </c>
      <c r="BE152" s="25">
        <f>Cumulative!BE157-Cumulative!BD157</f>
        <v>42.581647064495911</v>
      </c>
      <c r="BF152" s="25"/>
      <c r="BG152" s="25">
        <f>Cumulative!BG157</f>
        <v>46.225427282895772</v>
      </c>
      <c r="BH152" s="25">
        <f>Cumulative!BH157-Cumulative!BG157</f>
        <v>36.778905639512139</v>
      </c>
      <c r="BI152" s="25">
        <f>Cumulative!BI157-Cumulative!BH157</f>
        <v>32.760649530847132</v>
      </c>
      <c r="BJ152" s="25">
        <f>Cumulative!BJ157-Cumulative!BI157</f>
        <v>30.938815704090814</v>
      </c>
      <c r="BK152" s="25"/>
      <c r="BL152" s="25">
        <f>Cumulative!BL157</f>
        <v>34.138831984713562</v>
      </c>
      <c r="BM152" s="25">
        <f>Cumulative!BM157-Cumulative!BL157</f>
        <v>37.057051534586307</v>
      </c>
      <c r="BN152" s="187">
        <f>Cumulative!BN157-Cumulative!BM157</f>
        <v>36.435320770425093</v>
      </c>
      <c r="BO152" s="187">
        <f>Cumulative!BO157-Cumulative!BN157</f>
        <v>33.750221991426059</v>
      </c>
      <c r="BP152" s="25"/>
      <c r="BQ152" s="25">
        <f>Cumulative!BQ157</f>
        <v>35.280135204795187</v>
      </c>
      <c r="BR152" s="25">
        <f>Cumulative!BR157-Cumulative!BQ157</f>
        <v>43.87229382917522</v>
      </c>
      <c r="BS152" s="25">
        <f>Cumulative!BS157-Cumulative!BR157</f>
        <v>47.884929211144168</v>
      </c>
      <c r="BT152" s="25">
        <f>Cumulative!BT157-Cumulative!BS157</f>
        <v>50.694603969802131</v>
      </c>
    </row>
    <row r="153" spans="2:75" x14ac:dyDescent="0.2">
      <c r="B153" s="3" t="s">
        <v>49</v>
      </c>
      <c r="C153" s="3" t="s">
        <v>2</v>
      </c>
      <c r="D153" s="4">
        <f>SUM(D150:D151)</f>
        <v>251.74959192709542</v>
      </c>
      <c r="E153" s="2">
        <f t="shared" ref="E153:L153" si="22">SUM(E150:E151)</f>
        <v>246.92856336517917</v>
      </c>
      <c r="F153" s="2">
        <f t="shared" si="22"/>
        <v>282.04729328962787</v>
      </c>
      <c r="G153" s="2">
        <f t="shared" si="22"/>
        <v>205.73769895338694</v>
      </c>
      <c r="H153" s="2"/>
      <c r="I153" s="2">
        <f>SUM(I150:I151)</f>
        <v>234.23269393901535</v>
      </c>
      <c r="J153" s="2">
        <f t="shared" si="22"/>
        <v>230.12705832507288</v>
      </c>
      <c r="K153" s="2">
        <f t="shared" si="22"/>
        <v>195.19048969435198</v>
      </c>
      <c r="L153" s="2">
        <f t="shared" si="22"/>
        <v>153.53064224150944</v>
      </c>
      <c r="M153" s="2"/>
      <c r="N153" s="2">
        <f>SUM(N150:N151)</f>
        <v>198.31746240606878</v>
      </c>
      <c r="O153" s="2">
        <f>SUM(O150:O151)</f>
        <v>205.08909455856195</v>
      </c>
      <c r="P153" s="2">
        <f>SUM(P150:P151)</f>
        <v>191.20514537346321</v>
      </c>
      <c r="Q153" s="2">
        <f>SUM(Q150:Q151)</f>
        <v>236.8715480126192</v>
      </c>
      <c r="R153" s="2"/>
      <c r="S153" s="2">
        <f>SUM(S150:S151)</f>
        <v>244.87111665667075</v>
      </c>
      <c r="T153" s="2">
        <f>SUM(T150:T151)</f>
        <v>214.59700700179107</v>
      </c>
      <c r="U153" s="2">
        <f>SUM(U150:U151)</f>
        <v>220.85349897742719</v>
      </c>
      <c r="V153" s="2">
        <f>SUM(V150:V151)</f>
        <v>216.96037918069368</v>
      </c>
      <c r="W153" s="2"/>
      <c r="X153" s="2">
        <f>SUM(X150:X151)</f>
        <v>193.11708828956307</v>
      </c>
      <c r="Y153" s="2">
        <f>SUM(Y150:Y151)</f>
        <v>171.16727384274014</v>
      </c>
      <c r="Z153" s="2">
        <f>SUM(Z150:Z151)</f>
        <v>147.69003475975103</v>
      </c>
      <c r="AA153" s="2">
        <f>SUM(AA150:AA151)</f>
        <v>145.11616339818266</v>
      </c>
      <c r="AB153" s="2"/>
      <c r="AC153" s="2">
        <f>SUM(AC150:AC151)</f>
        <v>191.47945326548438</v>
      </c>
      <c r="AD153" s="2">
        <f>SUM(AD150:AD151)</f>
        <v>187.16236151113492</v>
      </c>
      <c r="AE153" s="2">
        <f>SUM(AE150:AE151)</f>
        <v>161.60544927340959</v>
      </c>
      <c r="AF153" s="2">
        <f>SUM(AF150:AF151)</f>
        <v>186.93167649962675</v>
      </c>
      <c r="AG153" s="2"/>
      <c r="AH153" s="2">
        <f>SUM(AH150:AH151)</f>
        <v>197.94199397682502</v>
      </c>
      <c r="AI153" s="2">
        <f>SUM(AI150:AI151)</f>
        <v>188.52150613100338</v>
      </c>
      <c r="AJ153" s="2">
        <f>SUM(AJ150:AJ151)</f>
        <v>211.80330849562426</v>
      </c>
      <c r="AK153" s="2">
        <f>SUM(AK150:AK151)</f>
        <v>256.77833729546262</v>
      </c>
      <c r="AL153" s="2"/>
      <c r="AM153" s="2">
        <f>SUM(AM150:AM151)</f>
        <v>213.467700836722</v>
      </c>
      <c r="AN153" s="2">
        <f>SUM(AN150:AN151)</f>
        <v>247.08841930090003</v>
      </c>
      <c r="AO153" s="2">
        <f>SUM(AO150:AO151)</f>
        <v>206.20376670742297</v>
      </c>
      <c r="AP153" s="150">
        <f>SUM(AP150:AP151)</f>
        <v>183.63116235316136</v>
      </c>
      <c r="AQ153" s="2"/>
      <c r="AR153" s="2">
        <f>SUM(AR150:AR151)</f>
        <v>158.25120740925979</v>
      </c>
      <c r="AS153" s="2">
        <f>SUM(AS150:AS151)</f>
        <v>194.86261183036925</v>
      </c>
      <c r="AT153" s="2">
        <f>SUM(AT150:AT151)</f>
        <v>196.46528607305368</v>
      </c>
      <c r="AU153" s="2">
        <f>SUM(AU150:AU151)</f>
        <v>197.99804337387684</v>
      </c>
      <c r="AV153" s="2"/>
      <c r="AW153" s="2">
        <f>SUM(AW150:AW151)</f>
        <v>283.52976941515766</v>
      </c>
      <c r="AX153" s="2">
        <f>SUM(AX150:AX151)</f>
        <v>436.96523516896622</v>
      </c>
      <c r="AY153" s="150">
        <f>SUM(AY150:AY151)</f>
        <v>461.07762406196923</v>
      </c>
      <c r="AZ153" s="322"/>
      <c r="BA153" s="2"/>
      <c r="BB153" s="2">
        <f>SUM(BB150:BB151)</f>
        <v>786.93564371965374</v>
      </c>
      <c r="BC153" s="2">
        <f>SUM(BC150:BC151)</f>
        <v>500.26249514466031</v>
      </c>
      <c r="BD153" s="2">
        <f>SUM(BD150:BD151)</f>
        <v>507.84105335813615</v>
      </c>
      <c r="BE153" s="2">
        <f>SUM(BE150:BE151)</f>
        <v>622.48743820757534</v>
      </c>
      <c r="BF153" s="2"/>
      <c r="BG153" s="2">
        <f>SUM(BG150:BG151)</f>
        <v>419.65652473829869</v>
      </c>
      <c r="BH153" s="2">
        <f>SUM(BH150:BH151)</f>
        <v>156.5753412271938</v>
      </c>
      <c r="BI153" s="2">
        <f>SUM(BI150:BI151)</f>
        <v>203.23783778353709</v>
      </c>
      <c r="BJ153" s="2">
        <f>SUM(BJ150:BJ151)</f>
        <v>263.6569429442111</v>
      </c>
      <c r="BK153" s="2"/>
      <c r="BL153" s="2">
        <f>SUM(BL150:BL151)</f>
        <v>276.22921283434954</v>
      </c>
      <c r="BM153" s="2">
        <f>SUM(BM150:BM151)</f>
        <v>255.63359172765678</v>
      </c>
      <c r="BN153" s="150">
        <f>SUM(BN150:BN151)</f>
        <v>258.190373480208</v>
      </c>
      <c r="BO153" s="150">
        <f>SUM(BO150:BO151)</f>
        <v>283.07149516110599</v>
      </c>
      <c r="BP153" s="2"/>
      <c r="BQ153" s="2">
        <f>SUM(BQ150:BQ151)</f>
        <v>389.2067649552086</v>
      </c>
      <c r="BR153" s="2">
        <f>SUM(BR150:BR151)</f>
        <v>378.39600451808127</v>
      </c>
      <c r="BS153" s="2">
        <f>SUM(BS150:BS151)</f>
        <v>314.90729359172656</v>
      </c>
      <c r="BT153" s="2">
        <f>SUM(BT150:BT151)</f>
        <v>330.80703816518724</v>
      </c>
    </row>
    <row r="154" spans="2:75" x14ac:dyDescent="0.2">
      <c r="B154" s="52" t="s">
        <v>47</v>
      </c>
      <c r="C154" s="52" t="s">
        <v>3</v>
      </c>
      <c r="D154" s="18">
        <f>Cumulative!D159</f>
        <v>-55.643301326319545</v>
      </c>
      <c r="E154" s="19">
        <f>Cumulative!E159-Cumulative!D159</f>
        <v>-35.188644886024207</v>
      </c>
      <c r="F154" s="19">
        <f>Cumulative!F159-Cumulative!E159</f>
        <v>-79.211143375411098</v>
      </c>
      <c r="G154" s="19">
        <f>Cumulative!G159-Cumulative!F159</f>
        <v>-47.080433788964598</v>
      </c>
      <c r="H154" s="20"/>
      <c r="I154" s="21">
        <f>Cumulative!I159</f>
        <v>-58.393776591197529</v>
      </c>
      <c r="J154" s="19">
        <f>Cumulative!J159-Cumulative!I159</f>
        <v>-58.477993314885929</v>
      </c>
      <c r="K154" s="19">
        <f>Cumulative!K159-Cumulative!J159</f>
        <v>-62.683532621038026</v>
      </c>
      <c r="L154" s="19">
        <f>Cumulative!L159-Cumulative!K159</f>
        <v>-58.387425430678064</v>
      </c>
      <c r="M154" s="19"/>
      <c r="N154" s="21">
        <f>Cumulative!N159</f>
        <v>-53.548289286623515</v>
      </c>
      <c r="O154" s="19">
        <f>Cumulative!O159-Cumulative!N159</f>
        <v>-67.293572827294312</v>
      </c>
      <c r="P154" s="19">
        <f>Cumulative!P159-Cumulative!O159</f>
        <v>-50.177528749600114</v>
      </c>
      <c r="Q154" s="19">
        <f>Cumulative!Q159-Cumulative!P159</f>
        <v>-58.876735544215194</v>
      </c>
      <c r="R154" s="19"/>
      <c r="S154" s="21">
        <f>Cumulative!S159</f>
        <v>-43.012032113506748</v>
      </c>
      <c r="T154" s="21">
        <f>Cumulative!T159-Cumulative!S159</f>
        <v>-49.083694477522712</v>
      </c>
      <c r="U154" s="21">
        <f>U11/U$148</f>
        <v>-39.585000571624555</v>
      </c>
      <c r="V154" s="21">
        <f>Cumulative!V159-Cumulative!U159</f>
        <v>-39.428978201666979</v>
      </c>
      <c r="W154" s="21"/>
      <c r="X154" s="21">
        <f>Cumulative!X159</f>
        <v>-43.696560152113882</v>
      </c>
      <c r="Y154" s="21">
        <f>Cumulative!Y159-Cumulative!X159</f>
        <v>-42.784325380271603</v>
      </c>
      <c r="Z154" s="21">
        <f>Cumulative!Z159-Cumulative!Y159</f>
        <v>-51.656541021770266</v>
      </c>
      <c r="AA154" s="21">
        <f>Cumulative!AA159-Cumulative!Z159</f>
        <v>-40.023501559408999</v>
      </c>
      <c r="AB154" s="21"/>
      <c r="AC154" s="21">
        <f>Cumulative!AC159</f>
        <v>-59.656744271422895</v>
      </c>
      <c r="AD154" s="21">
        <f>Cumulative!AD159-Cumulative!AC159</f>
        <v>-61.147860962236152</v>
      </c>
      <c r="AE154" s="21">
        <f>Cumulative!AE159-Cumulative!AD159</f>
        <v>-55.935020098906293</v>
      </c>
      <c r="AF154" s="21">
        <f>Cumulative!AF159-Cumulative!AE159</f>
        <v>-58.518605192395711</v>
      </c>
      <c r="AG154" s="21"/>
      <c r="AH154" s="21">
        <f>Cumulative!AH159</f>
        <v>-61.690954513249757</v>
      </c>
      <c r="AI154" s="21">
        <f>Cumulative!AI159-Cumulative!AH159</f>
        <v>-66.911185879245409</v>
      </c>
      <c r="AJ154" s="21">
        <f>Cumulative!AJ159-Cumulative!AI159</f>
        <v>-67.84683561172389</v>
      </c>
      <c r="AK154" s="21">
        <f>Cumulative!AK159-Cumulative!AJ159</f>
        <v>-86.051765530326918</v>
      </c>
      <c r="AL154" s="21"/>
      <c r="AM154" s="21">
        <f>Cumulative!AM159</f>
        <v>-75.929535697165008</v>
      </c>
      <c r="AN154" s="21">
        <f>Cumulative!AN159-Cumulative!AM159</f>
        <v>-72.8191327734434</v>
      </c>
      <c r="AO154" s="21">
        <f>Cumulative!AO159-Cumulative!AN159</f>
        <v>-82.462983846809351</v>
      </c>
      <c r="AP154" s="132">
        <f>Cumulative!AP159-Cumulative!AO159</f>
        <v>-101.15313332768602</v>
      </c>
      <c r="AQ154" s="21"/>
      <c r="AR154" s="21">
        <f>Cumulative!AR159</f>
        <v>-66.705030595735579</v>
      </c>
      <c r="AS154" s="21">
        <f>Cumulative!AS159-Cumulative!AR159</f>
        <v>-82.823449440705971</v>
      </c>
      <c r="AT154" s="21">
        <f>Cumulative!AT159-Cumulative!AS159</f>
        <v>-88.540518999979469</v>
      </c>
      <c r="AU154" s="21">
        <f>Cumulative!AU159-Cumulative!AT159</f>
        <v>-61.904388409106389</v>
      </c>
      <c r="AV154" s="21"/>
      <c r="AW154" s="21">
        <f>Cumulative!AW159</f>
        <v>-72.140153400393331</v>
      </c>
      <c r="AX154" s="21">
        <f>Cumulative!AX159-Cumulative!AW159</f>
        <v>-114.85978332389016</v>
      </c>
      <c r="AY154" s="132">
        <f>Cumulative!AY159-Cumulative!AX159</f>
        <v>-86.310939364967169</v>
      </c>
      <c r="AZ154" s="328"/>
      <c r="BA154" s="21"/>
      <c r="BB154" s="21">
        <f>Cumulative!BB159</f>
        <v>-116.47590952871698</v>
      </c>
      <c r="BC154" s="21">
        <f>Cumulative!BC159-Cumulative!BB159</f>
        <v>-85.496632166620344</v>
      </c>
      <c r="BD154" s="21">
        <f>Cumulative!BD159-Cumulative!BC159</f>
        <v>-67.706768918072271</v>
      </c>
      <c r="BE154" s="21">
        <f>Cumulative!BE159-Cumulative!BD159</f>
        <v>-70.250725243942895</v>
      </c>
      <c r="BF154" s="21"/>
      <c r="BG154" s="21">
        <f>Cumulative!BG159</f>
        <v>-48.575174032412768</v>
      </c>
      <c r="BH154" s="21">
        <f>Cumulative!BH159-Cumulative!BG159</f>
        <v>-52.140564410960145</v>
      </c>
      <c r="BI154" s="21">
        <f>Cumulative!BI159-Cumulative!BH159</f>
        <v>-50.094362483666004</v>
      </c>
      <c r="BJ154" s="21">
        <f>Cumulative!BJ159-Cumulative!BI159</f>
        <v>-46.957317362957411</v>
      </c>
      <c r="BK154" s="21"/>
      <c r="BL154" s="21">
        <f>Cumulative!BL159</f>
        <v>-58.569364751049896</v>
      </c>
      <c r="BM154" s="21">
        <f>Cumulative!BM159-Cumulative!BL159</f>
        <v>-63.663468726013257</v>
      </c>
      <c r="BN154" s="132">
        <f>Cumulative!BN159-Cumulative!BM159</f>
        <v>-66.274234013367888</v>
      </c>
      <c r="BO154" s="132">
        <f>Cumulative!BO159-Cumulative!BN159</f>
        <v>-57.027971595532136</v>
      </c>
      <c r="BP154" s="21"/>
      <c r="BQ154" s="21">
        <f>Cumulative!BQ159</f>
        <v>-65.351842186768238</v>
      </c>
      <c r="BR154" s="21">
        <f>Cumulative!BR159-Cumulative!BQ159</f>
        <v>-66.044177327310081</v>
      </c>
      <c r="BS154" s="21">
        <f>Cumulative!BS159-Cumulative!BR159</f>
        <v>-66.224195227487087</v>
      </c>
      <c r="BT154" s="21">
        <f>Cumulative!BT159-Cumulative!BS159</f>
        <v>-62.938525181635043</v>
      </c>
    </row>
    <row r="155" spans="2:75" x14ac:dyDescent="0.2">
      <c r="B155" s="52" t="s">
        <v>48</v>
      </c>
      <c r="C155" s="52" t="s">
        <v>4</v>
      </c>
      <c r="D155" s="18">
        <f>Cumulative!D160</f>
        <v>-43.979355145683684</v>
      </c>
      <c r="E155" s="19">
        <f>Cumulative!E160-Cumulative!D160</f>
        <v>-55.534336554437076</v>
      </c>
      <c r="F155" s="19">
        <f>Cumulative!F160-Cumulative!E160</f>
        <v>-43.485858110156428</v>
      </c>
      <c r="G155" s="19">
        <f>Cumulative!G160-Cumulative!F160</f>
        <v>-33.117827468780092</v>
      </c>
      <c r="H155" s="20"/>
      <c r="I155" s="21">
        <f>Cumulative!I160</f>
        <v>-49.056033037199725</v>
      </c>
      <c r="J155" s="19">
        <f>Cumulative!J160-Cumulative!I160</f>
        <v>-42.41023212791994</v>
      </c>
      <c r="K155" s="19">
        <f>Cumulative!K160-Cumulative!J160</f>
        <v>-43.80906139970304</v>
      </c>
      <c r="L155" s="19">
        <f>Cumulative!L160-Cumulative!K160</f>
        <v>-30.229571701944451</v>
      </c>
      <c r="M155" s="19"/>
      <c r="N155" s="21">
        <f>Cumulative!N160</f>
        <v>-41.963322854421307</v>
      </c>
      <c r="O155" s="19">
        <f>Cumulative!O160-Cumulative!N160</f>
        <v>-37.254278261657788</v>
      </c>
      <c r="P155" s="19">
        <f>Cumulative!P160-Cumulative!O160</f>
        <v>-49.30126696840199</v>
      </c>
      <c r="Q155" s="19">
        <f>Cumulative!Q160-Cumulative!P160</f>
        <v>-39.250907849431258</v>
      </c>
      <c r="R155" s="19"/>
      <c r="S155" s="21">
        <f>Cumulative!S160</f>
        <v>-34.618656127244869</v>
      </c>
      <c r="T155" s="21">
        <f>Cumulative!T160-Cumulative!S160</f>
        <v>-37.632758585770496</v>
      </c>
      <c r="U155" s="21">
        <f>U12/U$148</f>
        <v>-23.976474473787839</v>
      </c>
      <c r="V155" s="21">
        <f>Cumulative!V160-Cumulative!U160</f>
        <v>-25.501680840951764</v>
      </c>
      <c r="W155" s="21"/>
      <c r="X155" s="21">
        <f>Cumulative!X160</f>
        <v>-26.156297275966356</v>
      </c>
      <c r="Y155" s="21">
        <f>Cumulative!Y160-Cumulative!X160</f>
        <v>-27.374744608053039</v>
      </c>
      <c r="Z155" s="21">
        <f>Cumulative!Z160-Cumulative!Y160</f>
        <v>-30.661993614256822</v>
      </c>
      <c r="AA155" s="21">
        <f>Cumulative!AA160-Cumulative!Z160</f>
        <v>-32.253770568414424</v>
      </c>
      <c r="AB155" s="21"/>
      <c r="AC155" s="21">
        <f>Cumulative!AC160</f>
        <v>-32.666741450049798</v>
      </c>
      <c r="AD155" s="21">
        <f>Cumulative!AD160-Cumulative!AC160</f>
        <v>-29.468732162637359</v>
      </c>
      <c r="AE155" s="21">
        <f>Cumulative!AE160-Cumulative!AD160</f>
        <v>-25.171501345485034</v>
      </c>
      <c r="AF155" s="21">
        <f>Cumulative!AF160-Cumulative!AE160</f>
        <v>-35.428998746647963</v>
      </c>
      <c r="AG155" s="21"/>
      <c r="AH155" s="21">
        <f>Cumulative!AH160</f>
        <v>-32.524441678401836</v>
      </c>
      <c r="AI155" s="21">
        <f>Cumulative!AI160-Cumulative!AH160</f>
        <v>-37.109076760243845</v>
      </c>
      <c r="AJ155" s="21">
        <f>Cumulative!AJ160-Cumulative!AI160</f>
        <v>-27.752696113781411</v>
      </c>
      <c r="AK155" s="21">
        <f>Cumulative!AK160-Cumulative!AJ160</f>
        <v>-32.023523949003348</v>
      </c>
      <c r="AL155" s="21"/>
      <c r="AM155" s="21">
        <f>Cumulative!AM160</f>
        <v>-29.927215922065237</v>
      </c>
      <c r="AN155" s="21">
        <f>Cumulative!AN160-Cumulative!AM160</f>
        <v>-39.205177892292021</v>
      </c>
      <c r="AO155" s="21">
        <f>Cumulative!AO160-Cumulative!AN160</f>
        <v>-31.053688003251821</v>
      </c>
      <c r="AP155" s="132">
        <f>Cumulative!AP160-Cumulative!AO160</f>
        <v>-32.043076256479424</v>
      </c>
      <c r="AQ155" s="21"/>
      <c r="AR155" s="21">
        <f>Cumulative!AR160</f>
        <v>-32.885519826217426</v>
      </c>
      <c r="AS155" s="21">
        <f>Cumulative!AS160-Cumulative!AR160</f>
        <v>-34.361212977214542</v>
      </c>
      <c r="AT155" s="21">
        <f>Cumulative!AT160-Cumulative!AS160</f>
        <v>-24.63235922825028</v>
      </c>
      <c r="AU155" s="21">
        <f>Cumulative!AU160-Cumulative!AT160</f>
        <v>-31.980171909415304</v>
      </c>
      <c r="AV155" s="21"/>
      <c r="AW155" s="21">
        <f>Cumulative!AW160</f>
        <v>-38.686384706233675</v>
      </c>
      <c r="AX155" s="21">
        <f>Cumulative!AX160-Cumulative!AW160</f>
        <v>-33.878745527307579</v>
      </c>
      <c r="AY155" s="132">
        <f>Cumulative!AY160-Cumulative!AX160</f>
        <v>-22.993010652560528</v>
      </c>
      <c r="AZ155" s="328"/>
      <c r="BA155" s="21"/>
      <c r="BB155" s="21">
        <f>Cumulative!BB160</f>
        <v>-56.303467089891519</v>
      </c>
      <c r="BC155" s="21">
        <f>Cumulative!BC160-Cumulative!BB160</f>
        <v>-38.889691270474152</v>
      </c>
      <c r="BD155" s="21">
        <f>Cumulative!BD160-Cumulative!BC160</f>
        <v>-37.628469232091859</v>
      </c>
      <c r="BE155" s="21">
        <f>Cumulative!BE160-Cumulative!BD160</f>
        <v>-31.614530856777606</v>
      </c>
      <c r="BF155" s="21"/>
      <c r="BG155" s="21">
        <f>Cumulative!BG160</f>
        <v>-61.505651759286998</v>
      </c>
      <c r="BH155" s="21">
        <f>Cumulative!BH160-Cumulative!BG160</f>
        <v>-24.060463018943317</v>
      </c>
      <c r="BI155" s="21">
        <f>Cumulative!BI160-Cumulative!BH160</f>
        <v>-32.774647604257282</v>
      </c>
      <c r="BJ155" s="21">
        <f>Cumulative!BJ160-Cumulative!BI160</f>
        <v>-81.280102261967428</v>
      </c>
      <c r="BK155" s="21"/>
      <c r="BL155" s="21">
        <f>Cumulative!BL160</f>
        <v>-103.34214536883272</v>
      </c>
      <c r="BM155" s="21">
        <f>Cumulative!BM160-Cumulative!BL160</f>
        <v>-31.660953460669901</v>
      </c>
      <c r="BN155" s="132">
        <f>Cumulative!BN160-Cumulative!BM160</f>
        <v>-82.55452550022784</v>
      </c>
      <c r="BO155" s="132">
        <f>Cumulative!BO160-Cumulative!BN160</f>
        <v>-104.10753709162441</v>
      </c>
      <c r="BP155" s="21"/>
      <c r="BQ155" s="21">
        <f>Cumulative!BQ160</f>
        <v>-89.121994034956487</v>
      </c>
      <c r="BR155" s="21">
        <f>Cumulative!BR160-Cumulative!BQ160</f>
        <v>-25.717391680609509</v>
      </c>
      <c r="BS155" s="21">
        <f>Cumulative!BS160-Cumulative!BR160</f>
        <v>-53.23972364426281</v>
      </c>
      <c r="BT155" s="21">
        <f>Cumulative!BT160-Cumulative!BS160</f>
        <v>-45.553226328993162</v>
      </c>
    </row>
    <row r="156" spans="2:75" x14ac:dyDescent="0.2">
      <c r="B156" s="282" t="s">
        <v>354</v>
      </c>
      <c r="C156" s="282" t="s">
        <v>353</v>
      </c>
      <c r="D156" s="18"/>
      <c r="E156" s="19"/>
      <c r="F156" s="19"/>
      <c r="G156" s="19"/>
      <c r="H156" s="20"/>
      <c r="I156" s="21"/>
      <c r="J156" s="19"/>
      <c r="K156" s="19"/>
      <c r="L156" s="19"/>
      <c r="M156" s="19"/>
      <c r="N156" s="21"/>
      <c r="O156" s="19"/>
      <c r="P156" s="19"/>
      <c r="Q156" s="19"/>
      <c r="R156" s="19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132"/>
      <c r="AQ156" s="21"/>
      <c r="AR156" s="21"/>
      <c r="AS156" s="21"/>
      <c r="AT156" s="21"/>
      <c r="AU156" s="21"/>
      <c r="AV156" s="21"/>
      <c r="AW156" s="21"/>
      <c r="AX156" s="21"/>
      <c r="AY156" s="132"/>
      <c r="AZ156" s="328"/>
      <c r="BA156" s="21"/>
      <c r="BB156" s="21"/>
      <c r="BC156" s="21"/>
      <c r="BD156" s="21"/>
      <c r="BE156" s="21"/>
      <c r="BF156" s="21"/>
      <c r="BG156" s="21">
        <f>Cumulative!BG161</f>
        <v>-0.31604780841456681</v>
      </c>
      <c r="BH156" s="21">
        <f>Cumulative!BH161-Cumulative!BG161</f>
        <v>-0.37316253858333692</v>
      </c>
      <c r="BI156" s="21">
        <f>Cumulative!BI161-Cumulative!BH161</f>
        <v>-6.7599935797967383</v>
      </c>
      <c r="BJ156" s="21">
        <f>Cumulative!BJ161-Cumulative!BI161</f>
        <v>-41.479433696289448</v>
      </c>
      <c r="BK156" s="21"/>
      <c r="BL156" s="21">
        <f>Cumulative!BL161</f>
        <v>-41.940734194260749</v>
      </c>
      <c r="BM156" s="21">
        <f>Cumulative!BM161-Cumulative!BL161</f>
        <v>-36.77615189012004</v>
      </c>
      <c r="BN156" s="132">
        <f>Cumulative!BN161-Cumulative!BM161</f>
        <v>-39.869261013446405</v>
      </c>
      <c r="BO156" s="132">
        <f>Cumulative!BO161-Cumulative!BN161</f>
        <v>-42.01416489847378</v>
      </c>
      <c r="BP156" s="21"/>
      <c r="BQ156" s="21">
        <f>Cumulative!BQ161</f>
        <v>-18.155187583793001</v>
      </c>
      <c r="BR156" s="21">
        <f>Cumulative!BR161-Cumulative!BQ161</f>
        <v>2.7214865039925531</v>
      </c>
      <c r="BS156" s="21">
        <f>Cumulative!BS161-Cumulative!BR161</f>
        <v>-0.41817154583467975</v>
      </c>
      <c r="BT156" s="21">
        <f>Cumulative!BT161-Cumulative!BS161</f>
        <v>-0.20882077058564619</v>
      </c>
    </row>
    <row r="157" spans="2:75" s="16" customFormat="1" x14ac:dyDescent="0.25">
      <c r="B157" s="52" t="s">
        <v>375</v>
      </c>
      <c r="C157" s="52" t="s">
        <v>376</v>
      </c>
      <c r="D157" s="21"/>
      <c r="E157" s="19"/>
      <c r="F157" s="19"/>
      <c r="G157" s="19"/>
      <c r="H157" s="20"/>
      <c r="I157" s="21"/>
      <c r="J157" s="19"/>
      <c r="K157" s="19"/>
      <c r="L157" s="19"/>
      <c r="M157" s="19"/>
      <c r="N157" s="21"/>
      <c r="O157" s="19"/>
      <c r="P157" s="19"/>
      <c r="Q157" s="19"/>
      <c r="R157" s="19"/>
      <c r="S157" s="21"/>
      <c r="T157" s="21"/>
      <c r="U157" s="21"/>
      <c r="V157" s="21"/>
      <c r="W157" s="19"/>
      <c r="X157" s="21"/>
      <c r="Y157" s="21"/>
      <c r="Z157" s="21"/>
      <c r="AA157" s="21"/>
      <c r="AB157" s="19"/>
      <c r="AC157" s="21"/>
      <c r="AD157" s="21"/>
      <c r="AE157" s="21"/>
      <c r="AF157" s="21"/>
      <c r="AG157" s="21"/>
      <c r="AH157" s="21"/>
      <c r="AI157" s="21"/>
      <c r="AJ157" s="21"/>
      <c r="AK157" s="132"/>
      <c r="AL157" s="19"/>
      <c r="AM157" s="132"/>
      <c r="AN157" s="132"/>
      <c r="AO157" s="132"/>
      <c r="AP157" s="132"/>
      <c r="AQ157" s="19"/>
      <c r="AR157" s="132"/>
      <c r="AS157" s="132"/>
      <c r="AT157" s="132"/>
      <c r="AU157" s="132"/>
      <c r="AV157" s="132"/>
      <c r="AW157" s="132"/>
      <c r="AX157" s="132"/>
      <c r="AY157" s="132"/>
      <c r="AZ157" s="328"/>
      <c r="BA157" s="132"/>
      <c r="BB157" s="132"/>
      <c r="BC157" s="132"/>
      <c r="BD157" s="132"/>
      <c r="BE157" s="132"/>
      <c r="BF157" s="275"/>
      <c r="BG157" s="132"/>
      <c r="BH157" s="132"/>
      <c r="BI157" s="132"/>
      <c r="BJ157" s="132"/>
      <c r="BK157" s="275"/>
      <c r="BL157" s="132"/>
      <c r="BM157" s="132"/>
      <c r="BN157" s="132"/>
      <c r="BO157" s="132"/>
      <c r="BP157" s="132"/>
      <c r="BQ157" s="132"/>
      <c r="BR157" s="132"/>
      <c r="BS157" s="132"/>
      <c r="BT157" s="21">
        <f>Cumulative!BT162-Cumulative!BS162</f>
        <v>-209.27932571397136</v>
      </c>
      <c r="BV157" s="360"/>
      <c r="BW157" s="361"/>
    </row>
    <row r="158" spans="2:75" ht="24" x14ac:dyDescent="0.2">
      <c r="B158" s="52" t="s">
        <v>163</v>
      </c>
      <c r="C158" s="52" t="s">
        <v>162</v>
      </c>
      <c r="D158" s="18"/>
      <c r="E158" s="19"/>
      <c r="F158" s="19"/>
      <c r="G158" s="19"/>
      <c r="H158" s="20"/>
      <c r="I158" s="21"/>
      <c r="J158" s="19"/>
      <c r="K158" s="19"/>
      <c r="L158" s="19">
        <f>Cumulative!L163-Cumulative!K163</f>
        <v>6.2484300427028385</v>
      </c>
      <c r="M158" s="19"/>
      <c r="N158" s="21"/>
      <c r="O158" s="19"/>
      <c r="P158" s="19"/>
      <c r="Q158" s="19"/>
      <c r="R158" s="19"/>
      <c r="S158" s="21"/>
      <c r="T158" s="21"/>
      <c r="U158" s="21"/>
      <c r="V158" s="21">
        <f>Cumulative!V163-Cumulative!U163</f>
        <v>-18.324122058010527</v>
      </c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132"/>
      <c r="AQ158" s="21"/>
      <c r="AR158" s="21"/>
      <c r="AS158" s="21"/>
      <c r="AT158" s="21"/>
      <c r="AU158" s="21"/>
      <c r="AV158" s="21"/>
      <c r="AW158" s="21"/>
      <c r="AX158" s="21"/>
      <c r="AY158" s="132"/>
      <c r="AZ158" s="328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132"/>
      <c r="BO158" s="132"/>
      <c r="BP158" s="21"/>
      <c r="BQ158" s="21"/>
      <c r="BR158" s="21"/>
      <c r="BS158" s="21"/>
      <c r="BT158" s="21"/>
    </row>
    <row r="159" spans="2:75" x14ac:dyDescent="0.2">
      <c r="B159" s="52" t="s">
        <v>306</v>
      </c>
      <c r="C159" s="52" t="s">
        <v>305</v>
      </c>
      <c r="D159" s="18"/>
      <c r="E159" s="19"/>
      <c r="F159" s="19"/>
      <c r="G159" s="19"/>
      <c r="H159" s="20"/>
      <c r="I159" s="21"/>
      <c r="J159" s="19"/>
      <c r="K159" s="19"/>
      <c r="L159" s="19"/>
      <c r="M159" s="19"/>
      <c r="N159" s="21"/>
      <c r="O159" s="19"/>
      <c r="P159" s="19"/>
      <c r="Q159" s="19"/>
      <c r="R159" s="19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132"/>
      <c r="AQ159" s="21"/>
      <c r="AR159" s="21"/>
      <c r="AS159" s="21">
        <f>Cumulative!AS164-Cumulative!AR164</f>
        <v>12.737433042702566</v>
      </c>
      <c r="AT159" s="21">
        <f>Cumulative!AT164-Cumulative!AS164</f>
        <v>-1.555835617858337</v>
      </c>
      <c r="AU159" s="21">
        <f>Cumulative!AU164-Cumulative!AT164</f>
        <v>0.87920199905294005</v>
      </c>
      <c r="AV159" s="21"/>
      <c r="AW159" s="21">
        <f>Cumulative!AW164</f>
        <v>0</v>
      </c>
      <c r="AX159" s="21">
        <f>Cumulative!AX164-Cumulative!AW164</f>
        <v>0</v>
      </c>
      <c r="AY159" s="132">
        <f>Cumulative!AY164-Cumulative!AX164</f>
        <v>0</v>
      </c>
      <c r="AZ159" s="328"/>
      <c r="BA159" s="21"/>
      <c r="BB159" s="21">
        <f>Cumulative!BB164</f>
        <v>0</v>
      </c>
      <c r="BC159" s="21">
        <f>Cumulative!BC164-Cumulative!BB164</f>
        <v>0</v>
      </c>
      <c r="BD159" s="21">
        <f>Cumulative!BD164-Cumulative!BC164</f>
        <v>0</v>
      </c>
      <c r="BE159" s="21">
        <f>Cumulative!BE164-Cumulative!BD164</f>
        <v>0</v>
      </c>
      <c r="BF159" s="21"/>
      <c r="BG159" s="21">
        <f>Cumulative!BG164</f>
        <v>0</v>
      </c>
      <c r="BH159" s="21">
        <f>Cumulative!BH164-Cumulative!BG164</f>
        <v>0</v>
      </c>
      <c r="BI159" s="21">
        <f>Cumulative!BI164-Cumulative!BH164</f>
        <v>0</v>
      </c>
      <c r="BJ159" s="21">
        <f>Cumulative!BJ164-Cumulative!BI164</f>
        <v>0</v>
      </c>
      <c r="BK159" s="21"/>
      <c r="BL159" s="21">
        <f>Cumulative!BL164</f>
        <v>0</v>
      </c>
      <c r="BM159" s="21">
        <f>Cumulative!BM164-Cumulative!BL164</f>
        <v>0</v>
      </c>
      <c r="BN159" s="132">
        <f>Cumulative!BN164-Cumulative!BM164</f>
        <v>0</v>
      </c>
      <c r="BO159" s="132">
        <f>Cumulative!BO164-Cumulative!BN164</f>
        <v>0</v>
      </c>
      <c r="BP159" s="21"/>
      <c r="BQ159" s="21">
        <f>Cumulative!BQ164</f>
        <v>0</v>
      </c>
      <c r="BR159" s="21">
        <f>Cumulative!BR164-Cumulative!BQ164</f>
        <v>0</v>
      </c>
      <c r="BS159" s="21">
        <f>Cumulative!BS164-Cumulative!BR164</f>
        <v>0</v>
      </c>
      <c r="BT159" s="21">
        <f>Cumulative!BT164-Cumulative!BS164</f>
        <v>0</v>
      </c>
    </row>
    <row r="160" spans="2:75" ht="28.5" customHeight="1" x14ac:dyDescent="0.2">
      <c r="B160" s="52" t="s">
        <v>87</v>
      </c>
      <c r="C160" s="52" t="s">
        <v>88</v>
      </c>
      <c r="D160" s="18">
        <f>Cumulative!D165</f>
        <v>-39.518639184250702</v>
      </c>
      <c r="E160" s="91">
        <f>Cumulative!E165-Cumulative!D165</f>
        <v>38.343666110716967</v>
      </c>
      <c r="F160" s="91">
        <f>Cumulative!F165-Cumulative!E165</f>
        <v>6.0627472069185151</v>
      </c>
      <c r="G160" s="91">
        <f>Cumulative!G165-Cumulative!F165</f>
        <v>-5.6918162137311006</v>
      </c>
      <c r="H160" s="91"/>
      <c r="I160" s="92">
        <f>Cumulative!I165</f>
        <v>14.762841041355681</v>
      </c>
      <c r="J160" s="91">
        <f>Cumulative!J165-Cumulative!I165</f>
        <v>43.141075855561809</v>
      </c>
      <c r="K160" s="91">
        <f>Cumulative!K165-Cumulative!J165</f>
        <v>-29.817760715116556</v>
      </c>
      <c r="L160" s="91">
        <f>Cumulative!L165-Cumulative!K165</f>
        <v>-5.0077839135266267</v>
      </c>
      <c r="M160" s="91"/>
      <c r="N160" s="21">
        <f>Cumulative!N165</f>
        <v>34.640479875053991</v>
      </c>
      <c r="O160" s="91">
        <f>Cumulative!O165-Cumulative!N165</f>
        <v>-68.231487205040622</v>
      </c>
      <c r="P160" s="91">
        <f>Cumulative!P165-Cumulative!O165</f>
        <v>49.811286635283935</v>
      </c>
      <c r="Q160" s="91">
        <f>Cumulative!Q165-Cumulative!P165</f>
        <v>91.349141100358864</v>
      </c>
      <c r="R160" s="91"/>
      <c r="S160" s="21">
        <f>Cumulative!S165</f>
        <v>8.7149612730918342</v>
      </c>
      <c r="T160" s="21">
        <f>Cumulative!T165-Cumulative!S165</f>
        <v>-27.113199502400786</v>
      </c>
      <c r="U160" s="21">
        <f>U17/U$148</f>
        <v>34.488014938455088</v>
      </c>
      <c r="V160" s="21">
        <f>Cumulative!V165-Cumulative!U165</f>
        <v>18.423333914954426</v>
      </c>
      <c r="W160" s="21"/>
      <c r="X160" s="21">
        <f>Cumulative!X165</f>
        <v>-23.261952905265161</v>
      </c>
      <c r="Y160" s="21">
        <f>Cumulative!Y165-Cumulative!X165</f>
        <v>-14.370611503495084</v>
      </c>
      <c r="Z160" s="21">
        <f>Cumulative!Z165-Cumulative!Y165</f>
        <v>-6.628749944572597</v>
      </c>
      <c r="AA160" s="21">
        <f>Cumulative!AA165-Cumulative!Z165</f>
        <v>-6.4734521638097249</v>
      </c>
      <c r="AB160" s="21"/>
      <c r="AC160" s="21">
        <f>Cumulative!AC165</f>
        <v>-12.815152473120474</v>
      </c>
      <c r="AD160" s="21">
        <f>Cumulative!AD165-Cumulative!AC165</f>
        <v>-2.1021899290372819</v>
      </c>
      <c r="AE160" s="21">
        <f>Cumulative!AE165-Cumulative!AD165</f>
        <v>-7.316536749766323</v>
      </c>
      <c r="AF160" s="21">
        <f>Cumulative!AF165-Cumulative!AE165</f>
        <v>15.96169730663447</v>
      </c>
      <c r="AG160" s="21"/>
      <c r="AH160" s="21">
        <f>Cumulative!AH165</f>
        <v>-7.5948966513889697</v>
      </c>
      <c r="AI160" s="21">
        <f>Cumulative!AI165-Cumulative!AH165</f>
        <v>-11.948989481886857</v>
      </c>
      <c r="AJ160" s="21">
        <f>Cumulative!AJ165-Cumulative!AI165</f>
        <v>17.492964683567351</v>
      </c>
      <c r="AK160" s="21">
        <f>Cumulative!AK165-Cumulative!AJ165</f>
        <v>-3.5145743897245771</v>
      </c>
      <c r="AL160" s="21"/>
      <c r="AM160" s="21">
        <f>Cumulative!AM165</f>
        <v>-6.5782409934807369</v>
      </c>
      <c r="AN160" s="21">
        <f>Cumulative!AN165-Cumulative!AM165</f>
        <v>-6.1860752432192747</v>
      </c>
      <c r="AO160" s="21">
        <f>Cumulative!AO165-Cumulative!AN165</f>
        <v>1.3320394157949256</v>
      </c>
      <c r="AP160" s="132">
        <f>Cumulative!AP165-Cumulative!AO165</f>
        <v>-12.88182303991446</v>
      </c>
      <c r="AQ160" s="21"/>
      <c r="AR160" s="21">
        <f>Cumulative!AR165</f>
        <v>27.356896016679272</v>
      </c>
      <c r="AS160" s="21">
        <f>Cumulative!AS165-Cumulative!AR165</f>
        <v>-26.160437533788627</v>
      </c>
      <c r="AT160" s="21">
        <f>Cumulative!AT165-Cumulative!AS165</f>
        <v>41.514674103880921</v>
      </c>
      <c r="AU160" s="21">
        <f>Cumulative!AU165-Cumulative!AT165</f>
        <v>-18.025216172369735</v>
      </c>
      <c r="AV160" s="21"/>
      <c r="AW160" s="21">
        <f>Cumulative!AW165</f>
        <v>-1.6007231502231598</v>
      </c>
      <c r="AX160" s="21">
        <f>Cumulative!AX165-Cumulative!AW165</f>
        <v>-9.0753711494425566</v>
      </c>
      <c r="AY160" s="132">
        <f>Cumulative!AY165-Cumulative!AX165</f>
        <v>2.1093718276933568</v>
      </c>
      <c r="AZ160" s="328"/>
      <c r="BA160" s="21"/>
      <c r="BB160" s="21">
        <f>Cumulative!BB165</f>
        <v>-33.391697155664097</v>
      </c>
      <c r="BC160" s="21">
        <f>Cumulative!BC165-Cumulative!BB165</f>
        <v>-119.98161127514948</v>
      </c>
      <c r="BD160" s="21">
        <f>Cumulative!BD165-Cumulative!BC165</f>
        <v>-22.457092271601681</v>
      </c>
      <c r="BE160" s="21">
        <f>Cumulative!BE165-Cumulative!BD165</f>
        <v>17.054393910233273</v>
      </c>
      <c r="BF160" s="21"/>
      <c r="BG160" s="21">
        <f>Cumulative!BG165</f>
        <v>41.457227738554266</v>
      </c>
      <c r="BH160" s="21">
        <f>Cumulative!BH165-Cumulative!BG165</f>
        <v>138.7127601417468</v>
      </c>
      <c r="BI160" s="21">
        <f>Cumulative!BI165-Cumulative!BH165</f>
        <v>115.88749675571586</v>
      </c>
      <c r="BJ160" s="21">
        <f>Cumulative!BJ165-Cumulative!BI165</f>
        <v>-84.084221186213625</v>
      </c>
      <c r="BK160" s="21"/>
      <c r="BL160" s="21">
        <f>Cumulative!BL165</f>
        <v>12.19873692933438</v>
      </c>
      <c r="BM160" s="21">
        <f>Cumulative!BM165-Cumulative!BL165</f>
        <v>-65.011172829880707</v>
      </c>
      <c r="BN160" s="132">
        <f>Cumulative!BN165-Cumulative!BM165</f>
        <v>57.935091343201407</v>
      </c>
      <c r="BO160" s="132">
        <f>Cumulative!BO165-Cumulative!BN165</f>
        <v>51.918219529796758</v>
      </c>
      <c r="BP160" s="21"/>
      <c r="BQ160" s="21">
        <f>Cumulative!BQ165</f>
        <v>-103.25762536397376</v>
      </c>
      <c r="BR160" s="21">
        <f>Cumulative!BR165-Cumulative!BQ165</f>
        <v>-122.68699895784768</v>
      </c>
      <c r="BS160" s="21">
        <f>Cumulative!BS165-Cumulative!BR165</f>
        <v>86.911715506859281</v>
      </c>
      <c r="BT160" s="21">
        <f>Cumulative!BT165-Cumulative!BS165</f>
        <v>-35.852854570244546</v>
      </c>
    </row>
    <row r="161" spans="2:72" s="8" customFormat="1" outlineLevel="1" x14ac:dyDescent="0.2">
      <c r="B161" s="214" t="s">
        <v>52</v>
      </c>
      <c r="C161" s="214" t="s">
        <v>31</v>
      </c>
      <c r="D161" s="127">
        <f>Cumulative!D166</f>
        <v>10.210083200613266</v>
      </c>
      <c r="E161" s="94">
        <f>Cumulative!E166-Cumulative!D166</f>
        <v>76.672647959019884</v>
      </c>
      <c r="F161" s="94">
        <f>Cumulative!F166-Cumulative!E166</f>
        <v>114.31991852844968</v>
      </c>
      <c r="G161" s="94">
        <f>Cumulative!G166-Cumulative!F166</f>
        <v>27.499079645623567</v>
      </c>
      <c r="H161" s="94"/>
      <c r="I161" s="95">
        <f>Cumulative!I166</f>
        <v>33.668483800330108</v>
      </c>
      <c r="J161" s="94">
        <f>Cumulative!J166-Cumulative!I166</f>
        <v>66.244789286277523</v>
      </c>
      <c r="K161" s="94">
        <f>Cumulative!K166-Cumulative!J166</f>
        <v>1.519500421315314</v>
      </c>
      <c r="L161" s="94">
        <f>Cumulative!L166-Cumulative!K166</f>
        <v>15.623242568439778</v>
      </c>
      <c r="M161" s="94"/>
      <c r="N161" s="25">
        <f>Cumulative!N166</f>
        <v>55.808072862287645</v>
      </c>
      <c r="O161" s="94">
        <f>Cumulative!O166-Cumulative!N166</f>
        <v>-2.6056348698577665</v>
      </c>
      <c r="P161" s="94">
        <f>Cumulative!P166-Cumulative!O166</f>
        <v>118.4668943763526</v>
      </c>
      <c r="Q161" s="94">
        <f>Cumulative!Q166-Cumulative!P166</f>
        <v>224.72124899539455</v>
      </c>
      <c r="R161" s="94"/>
      <c r="S161" s="25">
        <f>Cumulative!S166</f>
        <v>89.079124451898082</v>
      </c>
      <c r="T161" s="25">
        <f>Cumulative!T166-Cumulative!S166</f>
        <v>47.53127891553703</v>
      </c>
      <c r="U161" s="25">
        <f>U18/U$148</f>
        <v>9.4953190300166401</v>
      </c>
      <c r="V161" s="25">
        <f>Cumulative!V166-Cumulative!U166</f>
        <v>36.480920509569671</v>
      </c>
      <c r="W161" s="25"/>
      <c r="X161" s="25">
        <f>Cumulative!X166</f>
        <v>36.514298195188694</v>
      </c>
      <c r="Y161" s="25">
        <f>Cumulative!Y166-Cumulative!X166</f>
        <v>13.828508277498514</v>
      </c>
      <c r="Z161" s="25">
        <f>Cumulative!Z166-Cumulative!Y166</f>
        <v>23.084754020944935</v>
      </c>
      <c r="AA161" s="25">
        <f>Cumulative!AA166-Cumulative!Z166</f>
        <v>3.0400705463187023</v>
      </c>
      <c r="AB161" s="25"/>
      <c r="AC161" s="25">
        <f>Cumulative!AC166</f>
        <v>6.2886026724861734</v>
      </c>
      <c r="AD161" s="25">
        <f>Cumulative!AD166-Cumulative!AC166</f>
        <v>14.854358928722391</v>
      </c>
      <c r="AE161" s="25">
        <f>Cumulative!AE166-Cumulative!AD166</f>
        <v>11.633581913424312</v>
      </c>
      <c r="AF161" s="25">
        <f>Cumulative!AF166-Cumulative!AE166</f>
        <v>-32.776543514632877</v>
      </c>
      <c r="AG161" s="25"/>
      <c r="AH161" s="25">
        <f>Cumulative!AH166</f>
        <v>0</v>
      </c>
      <c r="AI161" s="25">
        <f>IF((Cumulative!AI166+Cumulative!AI167)&gt;=(Cumulative!AH166+Cumulative!AH167),(Cumulative!AI166+Cumulative!AI167)-(Cumulative!AH166+Cumulative!AH167),0)</f>
        <v>17.17198262523014</v>
      </c>
      <c r="AJ161" s="25">
        <f>IF((Cumulative!AJ166+Cumulative!AJ167)&gt;=(Cumulative!AI166+Cumulative!AI167),(Cumulative!AJ166+Cumulative!AJ167)-(Cumulative!AI166+Cumulative!AI167),0)</f>
        <v>12.515484397797133</v>
      </c>
      <c r="AK161" s="25">
        <f>IF((Cumulative!AK166+Cumulative!AK167)&gt;=(Cumulative!AJ166+Cumulative!AJ167),(Cumulative!AK166+Cumulative!AK167)-(Cumulative!AJ166+Cumulative!AJ167),0)</f>
        <v>0</v>
      </c>
      <c r="AL161" s="25"/>
      <c r="AM161" s="25">
        <f>Cumulative!AM166</f>
        <v>0</v>
      </c>
      <c r="AN161" s="25">
        <f>IF((Cumulative!AN166+Cumulative!AN167)&gt;=(Cumulative!AM166+Cumulative!AM167),(Cumulative!AN166+Cumulative!AN167)-(Cumulative!AM166+Cumulative!AM167),0)</f>
        <v>0</v>
      </c>
      <c r="AO161" s="25">
        <f>IF((Cumulative!AO166+Cumulative!AO167)&gt;=(Cumulative!AN166+Cumulative!AN167),(Cumulative!AO166+Cumulative!AO167)-(Cumulative!AN166+Cumulative!AN167),0)</f>
        <v>4.6054168302165053</v>
      </c>
      <c r="AP161" s="248">
        <f>IF((Cumulative!AP166+Cumulative!AP167)&gt;=(Cumulative!AO166+Cumulative!AO167),(Cumulative!AP166+Cumulative!AP167)-(Cumulative!AO166+Cumulative!AO167),0)</f>
        <v>0</v>
      </c>
      <c r="AQ161" s="25"/>
      <c r="AR161" s="25">
        <f>Cumulative!AR166</f>
        <v>29.541229674398707</v>
      </c>
      <c r="AS161" s="25">
        <f>IF((Cumulative!AS166+Cumulative!AS167)&gt;=(Cumulative!AR166+Cumulative!AR167),(Cumulative!AS166+Cumulative!AS167)-(Cumulative!AR166+Cumulative!AR167),0)</f>
        <v>0</v>
      </c>
      <c r="AT161" s="25">
        <f>IF((Cumulative!AT166+Cumulative!AT167)&gt;=(Cumulative!AS166+Cumulative!AS167),(Cumulative!AT166+Cumulative!AT167)-(Cumulative!AS166+Cumulative!AS167),0)</f>
        <v>44.735723290417042</v>
      </c>
      <c r="AU161" s="25">
        <f>IF((Cumulative!AU166+Cumulative!AU167)&gt;=(Cumulative!AT166+Cumulative!AT167),(Cumulative!AU166+Cumulative!AU167)-(Cumulative!AT166+Cumulative!AT167),0)</f>
        <v>0</v>
      </c>
      <c r="AV161" s="25"/>
      <c r="AW161" s="25">
        <f>Cumulative!AW166</f>
        <v>0</v>
      </c>
      <c r="AX161" s="25">
        <f>IF((Cumulative!AX166+Cumulative!AX167)&gt;=(Cumulative!AW166+Cumulative!AW167),(Cumulative!AX166+Cumulative!AX167)-(Cumulative!AW166+Cumulative!AW167),0)</f>
        <v>0</v>
      </c>
      <c r="AY161" s="187">
        <f>IF((Cumulative!AY166+Cumulative!AY167)&gt;=(Cumulative!AX166+Cumulative!AX167),(Cumulative!AY166+Cumulative!AY167)-(Cumulative!AX166+Cumulative!AX167),0)</f>
        <v>1.8983002018373067</v>
      </c>
      <c r="AZ161" s="350"/>
      <c r="BA161" s="25"/>
      <c r="BB161" s="25">
        <f>Cumulative!BB166</f>
        <v>0</v>
      </c>
      <c r="BC161" s="25">
        <f>IF((Cumulative!BC166+Cumulative!BC167)&gt;=(Cumulative!BB166+Cumulative!BB167),(Cumulative!BC166+Cumulative!BC167)-(Cumulative!BB166+Cumulative!BB167),0)</f>
        <v>0</v>
      </c>
      <c r="BD161" s="25">
        <f>IF((Cumulative!BD166+Cumulative!BD167)&gt;=(Cumulative!BC166+Cumulative!BC167),(Cumulative!BD166+Cumulative!BD167)-(Cumulative!BC166+Cumulative!BC167),0)</f>
        <v>3.5979724570227347</v>
      </c>
      <c r="BE161" s="25">
        <f>IF((Cumulative!BE166+Cumulative!BE167)&gt;=(Cumulative!BD166+Cumulative!BD167),(Cumulative!BE166+Cumulative!BE167)-(Cumulative!BD166+Cumulative!BD167),0)</f>
        <v>106.66039073359036</v>
      </c>
      <c r="BF161" s="25"/>
      <c r="BG161" s="25">
        <f>Cumulative!BG166</f>
        <v>39.451011215574837</v>
      </c>
      <c r="BH161" s="25">
        <f>IF((Cumulative!BH166+Cumulative!BH167)&gt;=(Cumulative!BG166+Cumulative!BG167),(Cumulative!BH166+Cumulative!BH167)-(Cumulative!BG166+Cumulative!BG167),0)</f>
        <v>136.7267582396629</v>
      </c>
      <c r="BI161" s="25">
        <f>IF((Cumulative!BI166+Cumulative!BI167)&gt;=(Cumulative!BH166+Cumulative!BH167),(Cumulative!BI166+Cumulative!BI167)-(Cumulative!BH166+Cumulative!BH167),0)</f>
        <v>121.59690180026755</v>
      </c>
      <c r="BJ161" s="25">
        <f>IF((Cumulative!BJ166+Cumulative!BJ167)&gt;=(Cumulative!BI166+Cumulative!BI167),(Cumulative!BJ166+Cumulative!BJ167)-(Cumulative!BI166+Cumulative!BI167),0)</f>
        <v>0</v>
      </c>
      <c r="BK161" s="25"/>
      <c r="BL161" s="25">
        <f>Cumulative!BL166</f>
        <v>12.507286734231727</v>
      </c>
      <c r="BM161" s="25">
        <f>IF((Cumulative!BM166+Cumulative!BM167)&gt;=(Cumulative!BL166+Cumulative!BL167),(Cumulative!BM166+Cumulative!BM167)-(Cumulative!BL166+Cumulative!BL167),0)</f>
        <v>0</v>
      </c>
      <c r="BN161" s="187">
        <f>IF((Cumulative!BN166+Cumulative!BN167)&gt;=(Cumulative!BM166+Cumulative!BM167),(Cumulative!BN166+Cumulative!BN167)-(Cumulative!BM166+Cumulative!BM167),0)</f>
        <v>50.404129248673435</v>
      </c>
      <c r="BO161" s="187">
        <f>IF((Cumulative!BO166+Cumulative!BO167)&gt;=(Cumulative!BN166+Cumulative!BN167),(Cumulative!BO166+Cumulative!BO167)-(Cumulative!BN166+Cumulative!BN167),0)</f>
        <v>50.829264136735127</v>
      </c>
      <c r="BP161" s="25"/>
      <c r="BQ161" s="25">
        <f>Cumulative!BQ166</f>
        <v>0</v>
      </c>
      <c r="BR161" s="25">
        <f>IF((Cumulative!BR166+Cumulative!BR167)&gt;=(Cumulative!BQ166+Cumulative!BQ167),(Cumulative!BR166+Cumulative!BR167)-(Cumulative!BQ166+Cumulative!BQ167),0)</f>
        <v>0</v>
      </c>
      <c r="BS161" s="25">
        <f>IF((Cumulative!BS166+Cumulative!BS167)&gt;=(Cumulative!BR166+Cumulative!BR167),(Cumulative!BS166+Cumulative!BS167)-(Cumulative!BR166+Cumulative!BR167),0)</f>
        <v>88.11960109067013</v>
      </c>
      <c r="BT161" s="25">
        <f>IF((Cumulative!BT166+Cumulative!BT167)&gt;=(Cumulative!BS166+Cumulative!BS167),(Cumulative!BT166+Cumulative!BT167)-(Cumulative!BS166+Cumulative!BS167),0)</f>
        <v>0</v>
      </c>
    </row>
    <row r="162" spans="2:72" s="8" customFormat="1" outlineLevel="1" x14ac:dyDescent="0.2">
      <c r="B162" s="214" t="s">
        <v>53</v>
      </c>
      <c r="C162" s="214" t="s">
        <v>32</v>
      </c>
      <c r="D162" s="127">
        <f>Cumulative!D167</f>
        <v>-46.986208127094059</v>
      </c>
      <c r="E162" s="94">
        <f>Cumulative!E167-Cumulative!D167</f>
        <v>-31.802264081528946</v>
      </c>
      <c r="F162" s="94">
        <f>Cumulative!F167-Cumulative!E167</f>
        <v>-99.29371957219891</v>
      </c>
      <c r="G162" s="94">
        <f>Cumulative!G167-Cumulative!F167</f>
        <v>-34.635180995599711</v>
      </c>
      <c r="H162" s="94"/>
      <c r="I162" s="95">
        <f>Cumulative!I167</f>
        <v>-16.669845006608753</v>
      </c>
      <c r="J162" s="94">
        <f>Cumulative!J167-Cumulative!I167</f>
        <v>-18.891413533090571</v>
      </c>
      <c r="K162" s="94">
        <f>Cumulative!K167-Cumulative!J167</f>
        <v>-26.588850578812867</v>
      </c>
      <c r="L162" s="94">
        <f>Cumulative!L167-Cumulative!K167</f>
        <v>-19.990056668978397</v>
      </c>
      <c r="M162" s="94"/>
      <c r="N162" s="25">
        <f>Cumulative!N167</f>
        <v>-17.162913232892151</v>
      </c>
      <c r="O162" s="94">
        <f>Cumulative!O167-Cumulative!N167</f>
        <v>-58.76705737854995</v>
      </c>
      <c r="P162" s="94">
        <f>Cumulative!P167-Cumulative!O167</f>
        <v>-68.244010252019322</v>
      </c>
      <c r="Q162" s="94">
        <f>Cumulative!Q167-Cumulative!P167</f>
        <v>-133.74188438976788</v>
      </c>
      <c r="R162" s="94"/>
      <c r="S162" s="25">
        <f>Cumulative!S167</f>
        <v>-78.370334400460507</v>
      </c>
      <c r="T162" s="25">
        <f>Cumulative!T167-Cumulative!S167</f>
        <v>-64.878069691753694</v>
      </c>
      <c r="U162" s="25">
        <f>U19/U$148</f>
        <v>22.658562300725329</v>
      </c>
      <c r="V162" s="25">
        <f>Cumulative!V167-Cumulative!U167</f>
        <v>-6.847328270427127</v>
      </c>
      <c r="W162" s="25"/>
      <c r="X162" s="25">
        <f>Cumulative!X167</f>
        <v>-58.771270416182603</v>
      </c>
      <c r="Y162" s="25">
        <f>Cumulative!Y167-Cumulative!X167</f>
        <v>-22.927261999204617</v>
      </c>
      <c r="Z162" s="25">
        <f>Cumulative!Z167-Cumulative!Y167</f>
        <v>-23.67440499419962</v>
      </c>
      <c r="AA162" s="25">
        <f>Cumulative!AA167-Cumulative!Z167</f>
        <v>-10.626340578446275</v>
      </c>
      <c r="AB162" s="25"/>
      <c r="AC162" s="25">
        <f>Cumulative!AC167</f>
        <v>-16.809264981321153</v>
      </c>
      <c r="AD162" s="25">
        <f>Cumulative!AD167-Cumulative!AC167</f>
        <v>-10.335124545842209</v>
      </c>
      <c r="AE162" s="25">
        <f>Cumulative!AE167-Cumulative!AD167</f>
        <v>-15.369118797255844</v>
      </c>
      <c r="AF162" s="25">
        <f>Cumulative!AF167-Cumulative!AE167</f>
        <v>32.899590250081857</v>
      </c>
      <c r="AG162" s="25"/>
      <c r="AH162" s="25">
        <f>Cumulative!AH167</f>
        <v>-6.5576306735372354</v>
      </c>
      <c r="AI162" s="25">
        <f>IF((Cumulative!AI166+Cumulative!AI167)&gt;=(Cumulative!AH166+Cumulative!AH167),0,(Cumulative!AI166+Cumulative!AI167)-(Cumulative!AH166+Cumulative!AH167))</f>
        <v>0</v>
      </c>
      <c r="AJ162" s="25">
        <f>IF((Cumulative!AJ166+Cumulative!AJ167)&gt;=(Cumulative!AI166+Cumulative!AI167),0,(Cumulative!AJ166+Cumulative!AJ167)-(Cumulative!AI166+Cumulative!AI167))</f>
        <v>0</v>
      </c>
      <c r="AK162" s="25">
        <f>IF((Cumulative!AK166+Cumulative!AK167)&gt;=(Cumulative!AJ166+Cumulative!AJ167),0,(Cumulative!AK166+Cumulative!AK167)-(Cumulative!AJ166+Cumulative!AJ167))</f>
        <v>-1.6014140479581691</v>
      </c>
      <c r="AL162" s="25"/>
      <c r="AM162" s="25">
        <f>Cumulative!AM167</f>
        <v>-8.6953760258653414</v>
      </c>
      <c r="AN162" s="25">
        <f>IF((Cumulative!AN166+Cumulative!AN167)&gt;=(Cumulative!AM166+Cumulative!AM167),0,(Cumulative!AN166+Cumulative!AN167)-(Cumulative!AM166+Cumulative!AM167))</f>
        <v>-3.961805662085391</v>
      </c>
      <c r="AO162" s="25">
        <f>IF((Cumulative!AO166+Cumulative!AO167)&gt;=(Cumulative!AN166+Cumulative!AN167),0,(Cumulative!AO166+Cumulative!AO167)-(Cumulative!AN166+Cumulative!AN167))</f>
        <v>0</v>
      </c>
      <c r="AP162" s="187">
        <f>IF((Cumulative!AP166+Cumulative!AP167)&gt;=(Cumulative!AO166+Cumulative!AO167),0,(Cumulative!AP166+Cumulative!AP167)-(Cumulative!AO166+Cumulative!AO167))</f>
        <v>-4.2906530512840799</v>
      </c>
      <c r="AQ162" s="25"/>
      <c r="AR162" s="25">
        <f>Cumulative!AR167</f>
        <v>0</v>
      </c>
      <c r="AS162" s="25">
        <f>IF((Cumulative!AS166+Cumulative!AS167)&gt;=(Cumulative!AR166+Cumulative!AR167),0,(Cumulative!AS166+Cumulative!AS167)-(Cumulative!AR166+Cumulative!AR167))</f>
        <v>-24.063467945501785</v>
      </c>
      <c r="AT162" s="25">
        <f>IF((Cumulative!AT166+Cumulative!AT167)&gt;=(Cumulative!AS166+Cumulative!AS167),0,(Cumulative!AT166+Cumulative!AT167)-(Cumulative!AS166+Cumulative!AS167))</f>
        <v>0</v>
      </c>
      <c r="AU162" s="25">
        <f>IF((Cumulative!AU166+Cumulative!AU167)&gt;=(Cumulative!AT166+Cumulative!AT167),0,(Cumulative!AU166+Cumulative!AU167)-(Cumulative!AT166+Cumulative!AT167))</f>
        <v>-19.941704306762819</v>
      </c>
      <c r="AV162" s="25"/>
      <c r="AW162" s="25">
        <f>Cumulative!AW167</f>
        <v>-0.64566984210682077</v>
      </c>
      <c r="AX162" s="25">
        <f>IF((Cumulative!AX166+Cumulative!AX167)&gt;=(Cumulative!AW166+Cumulative!AW167),0,(Cumulative!AX166+Cumulative!AX167)-(Cumulative!AW166+Cumulative!AW167))</f>
        <v>-8.6302809428486373</v>
      </c>
      <c r="AY162" s="187">
        <f>IF((Cumulative!AY166+Cumulative!AY167)&gt;=(Cumulative!AX166+Cumulative!AX167),0,(Cumulative!AY166+Cumulative!AY167)-(Cumulative!AX166+Cumulative!AX167))</f>
        <v>0</v>
      </c>
      <c r="AZ162" s="350"/>
      <c r="BA162" s="25"/>
      <c r="BB162" s="25">
        <f>Cumulative!BB167</f>
        <v>-30.324401383536291</v>
      </c>
      <c r="BC162" s="25">
        <f>IF((Cumulative!BC166+Cumulative!BC167)&gt;=(Cumulative!BB166+Cumulative!BB167),0,(Cumulative!BC166+Cumulative!BC167)-(Cumulative!BB166+Cumulative!BB167))</f>
        <v>-118.85479845918462</v>
      </c>
      <c r="BD162" s="25">
        <f>IF((Cumulative!BD166+Cumulative!BD167)&gt;=(Cumulative!BC166+Cumulative!BC167),0,(Cumulative!BD166+Cumulative!BD167)-(Cumulative!BC166+Cumulative!BC167))</f>
        <v>0</v>
      </c>
      <c r="BE162" s="25">
        <f>IF((Cumulative!BE166+Cumulative!BE167)&gt;=(Cumulative!BD166+Cumulative!BD167),0,(Cumulative!BE166+Cumulative!BE167)-(Cumulative!BD166+Cumulative!BD167))</f>
        <v>0</v>
      </c>
      <c r="BF162" s="25"/>
      <c r="BG162" s="25">
        <f>Cumulative!BG167</f>
        <v>0</v>
      </c>
      <c r="BH162" s="25">
        <f>IF((Cumulative!BH166+Cumulative!BH167)&gt;=(Cumulative!BG166+Cumulative!BG167),0,(Cumulative!BH166+Cumulative!BH167)-(Cumulative!BG166+Cumulative!BG167))</f>
        <v>0</v>
      </c>
      <c r="BI162" s="25">
        <f>IF((Cumulative!BI166+Cumulative!BI167)&gt;=(Cumulative!BH166+Cumulative!BH167),0,(Cumulative!BI166+Cumulative!BI167)-(Cumulative!BH166+Cumulative!BH167))</f>
        <v>0</v>
      </c>
      <c r="BJ162" s="25">
        <f>IF((Cumulative!BJ166+Cumulative!BJ167)&gt;=(Cumulative!BI166+Cumulative!BI167),0,(Cumulative!BJ166+Cumulative!BJ167)-(Cumulative!BI166+Cumulative!BI167))</f>
        <v>-89.789836669727066</v>
      </c>
      <c r="BK162" s="25"/>
      <c r="BL162" s="25">
        <f>Cumulative!BL167</f>
        <v>0</v>
      </c>
      <c r="BM162" s="25">
        <f>IF((Cumulative!BM166+Cumulative!BM167)&gt;=(Cumulative!BL166+Cumulative!BL167),0,(Cumulative!BM166+Cumulative!BM167)-(Cumulative!BL166+Cumulative!BL167))</f>
        <v>-61.658472119225451</v>
      </c>
      <c r="BN162" s="187">
        <f>IF((Cumulative!BN166+Cumulative!BN167)&gt;=(Cumulative!BM166+Cumulative!BM167),0,(Cumulative!BN166+Cumulative!BN167)-(Cumulative!BM166+Cumulative!BM167))</f>
        <v>0</v>
      </c>
      <c r="BO162" s="187">
        <f>IF((Cumulative!BO166+Cumulative!BO167)&gt;=(Cumulative!BN166+Cumulative!BN167),0,(Cumulative!BO166+Cumulative!BO167)-(Cumulative!BN166+Cumulative!BN167))</f>
        <v>0</v>
      </c>
      <c r="BP162" s="25"/>
      <c r="BQ162" s="25">
        <f>Cumulative!BQ167</f>
        <v>-115.17485207956678</v>
      </c>
      <c r="BR162" s="25">
        <f>IF((Cumulative!BR166+Cumulative!BR167)&gt;=(Cumulative!BQ166+Cumulative!BQ167),0,(Cumulative!BR166+Cumulative!BR167)-(Cumulative!BQ166+Cumulative!BQ167))</f>
        <v>-111.918740583581</v>
      </c>
      <c r="BS162" s="25">
        <f>IF((Cumulative!BS166+Cumulative!BS167)&gt;=(Cumulative!BR166+Cumulative!BR167),0,(Cumulative!BS166+Cumulative!BS167)-(Cumulative!BR166+Cumulative!BR167))</f>
        <v>0</v>
      </c>
      <c r="BT162" s="25">
        <f>IF((Cumulative!BT166+Cumulative!BT167)&gt;=(Cumulative!BS166+Cumulative!BS167),0,(Cumulative!BT166+Cumulative!BT167)-(Cumulative!BS166+Cumulative!BS167))</f>
        <v>-12.185475686070816</v>
      </c>
    </row>
    <row r="163" spans="2:72" s="8" customFormat="1" outlineLevel="1" x14ac:dyDescent="0.2">
      <c r="B163" s="214" t="s">
        <v>335</v>
      </c>
      <c r="C163" s="214" t="s">
        <v>336</v>
      </c>
      <c r="D163" s="127">
        <f>Cumulative!D168</f>
        <v>-0.33042340455059116</v>
      </c>
      <c r="E163" s="94">
        <f>Cumulative!E168-Cumulative!D168</f>
        <v>-0.12651056849030445</v>
      </c>
      <c r="F163" s="94">
        <f>Cumulative!F168-Cumulative!E168</f>
        <v>-0.21835061117673898</v>
      </c>
      <c r="G163" s="94">
        <f>Cumulative!G168-Cumulative!F168</f>
        <v>-0.32172759541179852</v>
      </c>
      <c r="H163" s="94"/>
      <c r="I163" s="95">
        <f>Cumulative!I168</f>
        <v>-2.4330740246332305</v>
      </c>
      <c r="J163" s="94">
        <f>Cumulative!J168-Cumulative!I168</f>
        <v>0.69208765913571146</v>
      </c>
      <c r="K163" s="94">
        <f>Cumulative!K168-Cumulative!J168</f>
        <v>-0.78929797520526734</v>
      </c>
      <c r="L163" s="94">
        <f>Cumulative!L168-Cumulative!K168</f>
        <v>-2.2109866967249956</v>
      </c>
      <c r="M163" s="94"/>
      <c r="N163" s="25">
        <f>Cumulative!N168</f>
        <v>-0.77233109548014678</v>
      </c>
      <c r="O163" s="94">
        <f>Cumulative!O168-Cumulative!N168</f>
        <v>-1.1430710246127074</v>
      </c>
      <c r="P163" s="94">
        <f>Cumulative!P168-Cumulative!O168</f>
        <v>-6.1640693848754591E-3</v>
      </c>
      <c r="Q163" s="94">
        <f>Cumulative!Q168-Cumulative!P168</f>
        <v>-1.4359114858984248</v>
      </c>
      <c r="R163" s="94"/>
      <c r="S163" s="25">
        <f>Cumulative!S168</f>
        <v>-0.67532910234290966</v>
      </c>
      <c r="T163" s="25">
        <f>Cumulative!T168-Cumulative!S168</f>
        <v>-0.30033504618104989</v>
      </c>
      <c r="U163" s="25">
        <f>U20/U$148</f>
        <v>-2.7787304853727628</v>
      </c>
      <c r="V163" s="25">
        <f>Cumulative!V168-Cumulative!U168</f>
        <v>-7.8324943592842828</v>
      </c>
      <c r="W163" s="25"/>
      <c r="X163" s="25">
        <f>Cumulative!X168</f>
        <v>-0.62978789547664893</v>
      </c>
      <c r="Y163" s="25">
        <f>Cumulative!Y168-Cumulative!X168</f>
        <v>-1.7044558878201286</v>
      </c>
      <c r="Z163" s="25">
        <f>Cumulative!Z168-Cumulative!Y168</f>
        <v>-1.2201182087256548</v>
      </c>
      <c r="AA163" s="25">
        <f>Cumulative!AA168-Cumulative!Z168</f>
        <v>0.37691263355393279</v>
      </c>
      <c r="AB163" s="25"/>
      <c r="AC163" s="25">
        <f>Cumulative!AC168</f>
        <v>-0.15296601095236639</v>
      </c>
      <c r="AD163" s="25">
        <f>Cumulative!AD168-Cumulative!AC168</f>
        <v>-0.1402071923270346</v>
      </c>
      <c r="AE163" s="25">
        <f>Cumulative!AE168-Cumulative!AD168</f>
        <v>-1.1810855531319102</v>
      </c>
      <c r="AF163" s="25">
        <f>Cumulative!AF168-Cumulative!AE168</f>
        <v>-0.61646852535189156</v>
      </c>
      <c r="AG163" s="25"/>
      <c r="AH163" s="25">
        <f>Cumulative!AH168</f>
        <v>-0.96694286070924385</v>
      </c>
      <c r="AI163" s="25">
        <f>Cumulative!AI168-Cumulative!AH168</f>
        <v>-13.16867823051353</v>
      </c>
      <c r="AJ163" s="25">
        <f>Cumulative!AJ168-Cumulative!AI168</f>
        <v>4.5646543259165515</v>
      </c>
      <c r="AK163" s="25">
        <f>Cumulative!AK168-Cumulative!AJ168</f>
        <v>-6.9022630402363117</v>
      </c>
      <c r="AL163" s="25"/>
      <c r="AM163" s="25">
        <f>Cumulative!AM168</f>
        <v>-6.6538529589230437</v>
      </c>
      <c r="AN163" s="25">
        <f>Cumulative!AN168-Cumulative!AM168</f>
        <v>6.363059183746425</v>
      </c>
      <c r="AO163" s="25">
        <f>Cumulative!AO168-Cumulative!AN168</f>
        <v>-0.69262788683672172</v>
      </c>
      <c r="AP163" s="187">
        <f>Cumulative!AP168-Cumulative!AO168</f>
        <v>-2.1832813058824705</v>
      </c>
      <c r="AQ163" s="25"/>
      <c r="AR163" s="25">
        <f>Cumulative!AR168</f>
        <v>-0.60257480212949932</v>
      </c>
      <c r="AS163" s="25">
        <f>Cumulative!AS168-Cumulative!AR168</f>
        <v>-7.4937832760383349E-2</v>
      </c>
      <c r="AT163" s="25">
        <f>Cumulative!AT168-Cumulative!AS168</f>
        <v>-1.5548257537008903</v>
      </c>
      <c r="AU163" s="25">
        <f>Cumulative!AU168-Cumulative!AT168</f>
        <v>-1.2466986804798945</v>
      </c>
      <c r="AV163" s="25"/>
      <c r="AW163" s="25">
        <f>Cumulative!AW168</f>
        <v>-0.24212619079005779</v>
      </c>
      <c r="AX163" s="25">
        <f>Cumulative!AX168-Cumulative!AW168</f>
        <v>-2.8678079620759958</v>
      </c>
      <c r="AY163" s="187">
        <f>Cumulative!AY168-Cumulative!AX168</f>
        <v>-0.99776873590302761</v>
      </c>
      <c r="AZ163" s="350"/>
      <c r="BA163" s="25"/>
      <c r="BB163" s="25">
        <f>Cumulative!BB168</f>
        <v>-0.37179342692458289</v>
      </c>
      <c r="BC163" s="25">
        <f>Cumulative!BC168-Cumulative!BB168</f>
        <v>-1.0699314002322702</v>
      </c>
      <c r="BD163" s="25">
        <f>Cumulative!BD168-Cumulative!BC168</f>
        <v>-0.80996925400326525</v>
      </c>
      <c r="BE163" s="25">
        <f>Cumulative!BE168-Cumulative!BD168</f>
        <v>-3.8625017183557819E-2</v>
      </c>
      <c r="BF163" s="25"/>
      <c r="BG163" s="25">
        <f>Cumulative!BG168</f>
        <v>-0.37101264466057843</v>
      </c>
      <c r="BH163" s="25">
        <f>Cumulative!BH168-Cumulative!BG168</f>
        <v>-1.0074080493352291</v>
      </c>
      <c r="BI163" s="25">
        <f>Cumulative!BI168-Cumulative!BH168</f>
        <v>-0.47178742418532926</v>
      </c>
      <c r="BJ163" s="25">
        <f>Cumulative!BJ168-Cumulative!BI168</f>
        <v>1.0877143647645782</v>
      </c>
      <c r="BK163" s="25"/>
      <c r="BL163" s="25">
        <f>Cumulative!BL168</f>
        <v>-2.8320464235220739</v>
      </c>
      <c r="BM163" s="25">
        <f>Cumulative!BM168-Cumulative!BL168</f>
        <v>1.0234768917430812</v>
      </c>
      <c r="BN163" s="187">
        <f>Cumulative!BN168-Cumulative!BM168</f>
        <v>-0.22053424745451622</v>
      </c>
      <c r="BO163" s="187">
        <f>Cumulative!BO168-Cumulative!BN168</f>
        <v>-1.6871956507898691</v>
      </c>
      <c r="BP163" s="25"/>
      <c r="BQ163" s="25">
        <f>Cumulative!BQ168</f>
        <v>-0.35365870648792258</v>
      </c>
      <c r="BR163" s="25">
        <f>Cumulative!BR168-Cumulative!BQ168</f>
        <v>-0.875737418731243</v>
      </c>
      <c r="BS163" s="25">
        <f>Cumulative!BS168-Cumulative!BR168</f>
        <v>-1.150860471155303</v>
      </c>
      <c r="BT163" s="25">
        <f>Cumulative!BT168-Cumulative!BS168</f>
        <v>-0.77687151725344217</v>
      </c>
    </row>
    <row r="164" spans="2:72" s="8" customFormat="1" outlineLevel="1" x14ac:dyDescent="0.2">
      <c r="B164" s="214" t="s">
        <v>285</v>
      </c>
      <c r="C164" s="214" t="s">
        <v>284</v>
      </c>
      <c r="D164" s="127"/>
      <c r="E164" s="94"/>
      <c r="F164" s="94"/>
      <c r="G164" s="94"/>
      <c r="H164" s="94"/>
      <c r="I164" s="95"/>
      <c r="J164" s="94"/>
      <c r="K164" s="94"/>
      <c r="L164" s="94"/>
      <c r="M164" s="94"/>
      <c r="N164" s="25"/>
      <c r="O164" s="94"/>
      <c r="P164" s="94"/>
      <c r="Q164" s="94"/>
      <c r="R164" s="94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>
        <f>Cumulative!AI169-Cumulative!AH169</f>
        <v>-15.247600819495363</v>
      </c>
      <c r="AJ164" s="25">
        <f>Cumulative!AJ169-Cumulative!AI169</f>
        <v>0.516776121192418</v>
      </c>
      <c r="AK164" s="25">
        <f>Cumulative!AK169-Cumulative!AJ169</f>
        <v>0.29880826653528558</v>
      </c>
      <c r="AL164" s="25"/>
      <c r="AM164" s="25"/>
      <c r="AN164" s="25"/>
      <c r="AO164" s="25"/>
      <c r="AP164" s="187"/>
      <c r="AQ164" s="25"/>
      <c r="AR164" s="25"/>
      <c r="AS164" s="25"/>
      <c r="AT164" s="25"/>
      <c r="AU164" s="25"/>
      <c r="AV164" s="25"/>
      <c r="AW164" s="25"/>
      <c r="AX164" s="25"/>
      <c r="AY164" s="187"/>
      <c r="AZ164" s="350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187"/>
      <c r="BO164" s="187"/>
      <c r="BP164" s="25"/>
      <c r="BQ164" s="25"/>
      <c r="BR164" s="25"/>
      <c r="BS164" s="25"/>
      <c r="BT164" s="25"/>
    </row>
    <row r="165" spans="2:72" s="8" customFormat="1" outlineLevel="1" x14ac:dyDescent="0.2">
      <c r="B165" s="214" t="s">
        <v>194</v>
      </c>
      <c r="C165" s="214" t="s">
        <v>193</v>
      </c>
      <c r="D165" s="127"/>
      <c r="E165" s="94"/>
      <c r="F165" s="94"/>
      <c r="G165" s="94"/>
      <c r="H165" s="94"/>
      <c r="I165" s="95"/>
      <c r="J165" s="94"/>
      <c r="K165" s="94"/>
      <c r="L165" s="94"/>
      <c r="M165" s="94"/>
      <c r="N165" s="25"/>
      <c r="O165" s="94"/>
      <c r="P165" s="94"/>
      <c r="Q165" s="94"/>
      <c r="R165" s="94"/>
      <c r="S165" s="25"/>
      <c r="T165" s="25">
        <f>Cumulative!T170-Cumulative!S170</f>
        <v>-5.5752237058511973</v>
      </c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187"/>
      <c r="AQ165" s="25"/>
      <c r="AR165" s="25"/>
      <c r="AS165" s="25"/>
      <c r="AT165" s="25"/>
      <c r="AU165" s="25"/>
      <c r="AV165" s="25"/>
      <c r="AW165" s="25"/>
      <c r="AX165" s="25"/>
      <c r="AY165" s="187"/>
      <c r="AZ165" s="350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187"/>
      <c r="BO165" s="187"/>
      <c r="BP165" s="25"/>
      <c r="BQ165" s="25"/>
      <c r="BR165" s="25"/>
      <c r="BS165" s="25"/>
      <c r="BT165" s="25"/>
    </row>
    <row r="166" spans="2:72" s="8" customFormat="1" outlineLevel="1" x14ac:dyDescent="0.2">
      <c r="B166" s="214" t="s">
        <v>330</v>
      </c>
      <c r="C166" s="214" t="s">
        <v>328</v>
      </c>
      <c r="D166" s="127"/>
      <c r="E166" s="94"/>
      <c r="F166" s="94"/>
      <c r="G166" s="94"/>
      <c r="H166" s="94"/>
      <c r="I166" s="95"/>
      <c r="J166" s="94"/>
      <c r="K166" s="94"/>
      <c r="L166" s="94"/>
      <c r="M166" s="94"/>
      <c r="N166" s="25"/>
      <c r="O166" s="94"/>
      <c r="P166" s="94"/>
      <c r="Q166" s="94"/>
      <c r="R166" s="94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187"/>
      <c r="AQ166" s="25"/>
      <c r="AR166" s="25"/>
      <c r="AS166" s="25"/>
      <c r="AT166" s="25"/>
      <c r="AU166" s="25"/>
      <c r="AV166" s="25"/>
      <c r="AW166" s="25"/>
      <c r="AX166" s="25"/>
      <c r="AY166" s="187"/>
      <c r="AZ166" s="350"/>
      <c r="BA166" s="25"/>
      <c r="BB166" s="25"/>
      <c r="BC166" s="25"/>
      <c r="BD166" s="25">
        <f>Cumulative!BD171-Cumulative!BC171</f>
        <v>-20.392701112393521</v>
      </c>
      <c r="BE166" s="25">
        <f>Cumulative!BE171-Cumulative!BD171</f>
        <v>20.392701112393521</v>
      </c>
      <c r="BF166" s="25"/>
      <c r="BG166" s="25"/>
      <c r="BH166" s="25"/>
      <c r="BI166" s="25"/>
      <c r="BJ166" s="25"/>
      <c r="BK166" s="25"/>
      <c r="BL166" s="25"/>
      <c r="BM166" s="25"/>
      <c r="BN166" s="187"/>
      <c r="BO166" s="187"/>
      <c r="BP166" s="25"/>
      <c r="BQ166" s="25"/>
      <c r="BR166" s="25"/>
      <c r="BS166" s="25"/>
      <c r="BT166" s="25"/>
    </row>
    <row r="167" spans="2:72" s="8" customFormat="1" outlineLevel="1" x14ac:dyDescent="0.2">
      <c r="B167" s="214" t="s">
        <v>338</v>
      </c>
      <c r="C167" s="214" t="s">
        <v>337</v>
      </c>
      <c r="D167" s="127"/>
      <c r="E167" s="94"/>
      <c r="F167" s="94"/>
      <c r="G167" s="94"/>
      <c r="H167" s="94"/>
      <c r="I167" s="95"/>
      <c r="J167" s="94"/>
      <c r="K167" s="94"/>
      <c r="L167" s="94"/>
      <c r="M167" s="94"/>
      <c r="N167" s="25"/>
      <c r="O167" s="94"/>
      <c r="P167" s="94"/>
      <c r="Q167" s="94"/>
      <c r="R167" s="94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187"/>
      <c r="AQ167" s="25"/>
      <c r="AR167" s="25"/>
      <c r="AS167" s="25"/>
      <c r="AT167" s="25"/>
      <c r="AU167" s="25"/>
      <c r="AV167" s="25"/>
      <c r="AW167" s="25"/>
      <c r="AX167" s="25"/>
      <c r="AY167" s="187"/>
      <c r="AZ167" s="350"/>
      <c r="BA167" s="25"/>
      <c r="BB167" s="25"/>
      <c r="BC167" s="25"/>
      <c r="BD167" s="248">
        <f>Cumulative!BD172-Cumulative!BC172</f>
        <v>0</v>
      </c>
      <c r="BE167" s="25">
        <f>Cumulative!BE172-Cumulative!BD172</f>
        <v>-17.286803385587618</v>
      </c>
      <c r="BF167" s="25"/>
      <c r="BG167" s="25"/>
      <c r="BH167" s="25"/>
      <c r="BI167" s="25"/>
      <c r="BJ167" s="25">
        <f>Cumulative!BJ172-Cumulative!BI172</f>
        <v>-9.1733863872576737</v>
      </c>
      <c r="BK167" s="25"/>
      <c r="BL167" s="25"/>
      <c r="BM167" s="25"/>
      <c r="BN167" s="187"/>
      <c r="BO167" s="187"/>
      <c r="BP167" s="25"/>
      <c r="BQ167" s="25"/>
      <c r="BR167" s="25"/>
      <c r="BS167" s="25"/>
      <c r="BT167" s="25"/>
    </row>
    <row r="168" spans="2:72" s="8" customFormat="1" outlineLevel="1" x14ac:dyDescent="0.2">
      <c r="B168" s="214" t="s">
        <v>51</v>
      </c>
      <c r="C168" s="214" t="s">
        <v>5</v>
      </c>
      <c r="D168" s="127">
        <f>(D160-(D162+D161+D163))</f>
        <v>-2.4120908532193184</v>
      </c>
      <c r="E168" s="94">
        <f t="shared" ref="E168:K168" si="23">(E160-(E162+E161+E163))</f>
        <v>-6.4002071982836668</v>
      </c>
      <c r="F168" s="94">
        <f t="shared" si="23"/>
        <v>-8.7451011381555119</v>
      </c>
      <c r="G168" s="94">
        <f t="shared" si="23"/>
        <v>1.7660127316568417</v>
      </c>
      <c r="H168" s="94"/>
      <c r="I168" s="95">
        <f t="shared" si="23"/>
        <v>0.19727627226755651</v>
      </c>
      <c r="J168" s="94">
        <f t="shared" si="23"/>
        <v>-4.9043875567608524</v>
      </c>
      <c r="K168" s="94">
        <f t="shared" si="23"/>
        <v>-3.9591125824137343</v>
      </c>
      <c r="L168" s="94">
        <f>(L160-(L162+L161+L163))</f>
        <v>1.5700168837369883</v>
      </c>
      <c r="M168" s="94"/>
      <c r="N168" s="25">
        <f>(N160-(N162+N161+N163))</f>
        <v>-3.2323486588613548</v>
      </c>
      <c r="O168" s="94">
        <f>(O160-(O162+O161+O163))</f>
        <v>-5.7157239320201967</v>
      </c>
      <c r="P168" s="94">
        <f>(P160-(P162+P161+P163))</f>
        <v>-0.40543341966446889</v>
      </c>
      <c r="Q168" s="94">
        <f>(Q160-(Q162+Q161+Q163))</f>
        <v>1.8056879806306227</v>
      </c>
      <c r="R168" s="94"/>
      <c r="S168" s="25">
        <f>(S160-(S162+S161+S163))</f>
        <v>-1.3184996760028316</v>
      </c>
      <c r="T168" s="25">
        <f>(T160-(T162+T161+T163+T165))</f>
        <v>-3.8908499741518732</v>
      </c>
      <c r="U168" s="25">
        <f>(U160-(U162+U161+U163+U165))</f>
        <v>5.1128640930858822</v>
      </c>
      <c r="V168" s="25">
        <f>(V160-(V162+V161+V163+V165))</f>
        <v>-3.3777639649038349</v>
      </c>
      <c r="W168" s="25"/>
      <c r="X168" s="25">
        <f>(X160-(X162+X161+X163))</f>
        <v>-0.37519278879460316</v>
      </c>
      <c r="Y168" s="25">
        <f>(Y160-(Y162+Y161+Y163+Y165))</f>
        <v>-3.567401893968853</v>
      </c>
      <c r="Z168" s="25">
        <f>(Z160-(Z162+Z161+Z163+Z165))</f>
        <v>-4.8189807625922576</v>
      </c>
      <c r="AA168" s="25">
        <f>(AA160-(AA162+AA161+AA163+AA165))</f>
        <v>0.73590523476391478</v>
      </c>
      <c r="AB168" s="25"/>
      <c r="AC168" s="25">
        <f>(AC160-(AC162+AC161+AC163))</f>
        <v>-2.141524153333128</v>
      </c>
      <c r="AD168" s="25">
        <f>(AD160-(AD162+AD161+AD163))</f>
        <v>-6.4812171195904291</v>
      </c>
      <c r="AE168" s="25">
        <f>(AE160-(AE162+AE161+AE163))</f>
        <v>-2.3999143128028804</v>
      </c>
      <c r="AF168" s="25">
        <f>(AF160-(AF162+AF161+AF163))</f>
        <v>16.455119096537381</v>
      </c>
      <c r="AG168" s="25"/>
      <c r="AH168" s="25">
        <f>(AH160-(AH162+AH161+AH163))</f>
        <v>-7.032311714249051E-2</v>
      </c>
      <c r="AI168" s="25">
        <f>(AI160-(AI162+AI161+AI163+AI164))</f>
        <v>-0.70469305710810382</v>
      </c>
      <c r="AJ168" s="25">
        <f>(AJ160-(AJ162+AJ161+AJ163+AJ164))</f>
        <v>-0.10395016133875146</v>
      </c>
      <c r="AK168" s="25">
        <f>(AK160-(AK162+AK161+AK163+AK164))</f>
        <v>4.6902944319346176</v>
      </c>
      <c r="AL168" s="25"/>
      <c r="AM168" s="25">
        <f>(AM160-(AM162+AM161+AM163))</f>
        <v>8.7709879913076492</v>
      </c>
      <c r="AN168" s="25">
        <f>(AN160-(AN162+AN161+AN163+AN164))</f>
        <v>-8.5873287648803078</v>
      </c>
      <c r="AO168" s="25">
        <f>(AO160-(AO162+AO161+AO163+AO164))</f>
        <v>-2.580749527584858</v>
      </c>
      <c r="AP168" s="224">
        <f>(AP160-(AP162+AP161+AP163+AP164))</f>
        <v>-6.4078886827479096</v>
      </c>
      <c r="AQ168" s="25"/>
      <c r="AR168" s="25">
        <f>(AR160-(AR162+AR161+AR163))</f>
        <v>-1.5817588555899356</v>
      </c>
      <c r="AS168" s="25">
        <f>(AS160-(AS162+AS161+AS163+AS164))</f>
        <v>-2.0220317555264593</v>
      </c>
      <c r="AT168" s="25">
        <f>(AT160-(AT162+AT161+AT163+AT164))</f>
        <v>-1.6662234328352312</v>
      </c>
      <c r="AU168" s="25">
        <f>(AU160-(AU162+AU161+AU163+AU164))</f>
        <v>3.1631868148729794</v>
      </c>
      <c r="AV168" s="25"/>
      <c r="AW168" s="25">
        <f>(AW160-(AW162+AW161+AW163))</f>
        <v>-0.71292711732628122</v>
      </c>
      <c r="AX168" s="25">
        <f>(AX160-(AX162+AX161+AX163+AX164))</f>
        <v>2.4227177554820756</v>
      </c>
      <c r="AY168" s="187">
        <f>(AY160-(AY162+AY161+AY163+AY164))</f>
        <v>1.2088403617590777</v>
      </c>
      <c r="AZ168" s="350"/>
      <c r="BA168" s="25"/>
      <c r="BB168" s="224">
        <f>(BB160-(BB162+BB161+BB163+BB164+BB165+BB166+BB167))</f>
        <v>-2.6955023452032236</v>
      </c>
      <c r="BC168" s="224">
        <f t="shared" ref="BC168:BD168" si="24">(BC160-(BC162+BC161+BC163+BC164+BC165+BC166+BC167))</f>
        <v>-5.6881415732590312E-2</v>
      </c>
      <c r="BD168" s="224">
        <f t="shared" si="24"/>
        <v>-4.8523943622276278</v>
      </c>
      <c r="BE168" s="224">
        <f>(BE160-(BE162+BE161+BE163+BE164+BE165+BE166+BE167))</f>
        <v>-92.673269532979432</v>
      </c>
      <c r="BF168" s="25"/>
      <c r="BG168" s="224">
        <f>(BG160-(BG162+BG161+BG163+BG164+BG165+BG166+BG167))</f>
        <v>2.3772291676400101</v>
      </c>
      <c r="BH168" s="224">
        <f t="shared" ref="BH168:BI168" si="25">(BH160-(BH162+BH161+BH163+BH164+BH165+BH166+BH167))</f>
        <v>2.9934099514191246</v>
      </c>
      <c r="BI168" s="224">
        <f t="shared" si="25"/>
        <v>-5.2376176203663647</v>
      </c>
      <c r="BJ168" s="224">
        <f t="shared" ref="BJ168" si="26">(BJ160-(BJ162+BJ161+BJ163+BJ164+BJ165+BJ166+BJ167))</f>
        <v>13.79128750600654</v>
      </c>
      <c r="BK168" s="25"/>
      <c r="BL168" s="224">
        <f>(BL160-(BL162+BL161+BL163+BL164+BL165+BL166+BL167))</f>
        <v>2.5234966186247281</v>
      </c>
      <c r="BM168" s="224">
        <f t="shared" ref="BM168:BN168" si="27">(BM160-(BM162+BM161+BM163+BM164+BM165+BM166+BM167))</f>
        <v>-4.3761776023983359</v>
      </c>
      <c r="BN168" s="187">
        <f t="shared" si="27"/>
        <v>7.751496341982488</v>
      </c>
      <c r="BO168" s="187">
        <f t="shared" ref="BO168" si="28">(BO160-(BO162+BO161+BO163+BO164+BO165+BO166+BO167))</f>
        <v>2.7761510438514989</v>
      </c>
      <c r="BP168" s="25"/>
      <c r="BQ168" s="224">
        <f>(BQ160-(BQ162+BQ161+BQ163+BQ164+BQ165+BQ166+BQ167))</f>
        <v>12.270885422080937</v>
      </c>
      <c r="BR168" s="224">
        <f t="shared" ref="BR168:BS168" si="29">(BR160-(BR162+BR161+BR163+BR164+BR165+BR166+BR167))</f>
        <v>-9.8925209555354314</v>
      </c>
      <c r="BS168" s="224">
        <f t="shared" si="29"/>
        <v>-5.7025112655551879E-2</v>
      </c>
      <c r="BT168" s="224">
        <f t="shared" ref="BT168" si="30">(BT160-(BT162+BT161+BT163+BT164+BT165+BT166+BT167))</f>
        <v>-22.890507366920289</v>
      </c>
    </row>
    <row r="169" spans="2:72" x14ac:dyDescent="0.2">
      <c r="B169" s="115" t="s">
        <v>55</v>
      </c>
      <c r="C169" s="115" t="s">
        <v>54</v>
      </c>
      <c r="D169" s="97">
        <f>SUM(D153:D160)</f>
        <v>112.60829627084149</v>
      </c>
      <c r="E169" s="98">
        <f>SUM(E153:E160)</f>
        <v>194.54924803543486</v>
      </c>
      <c r="F169" s="98">
        <f>SUM(F153:F160)</f>
        <v>165.41303901097888</v>
      </c>
      <c r="G169" s="98">
        <f>SUM(G153:G160)</f>
        <v>119.84762148191115</v>
      </c>
      <c r="H169" s="98"/>
      <c r="I169" s="98">
        <f>SUM(I153:I160)</f>
        <v>141.54572535197377</v>
      </c>
      <c r="J169" s="98">
        <f>SUM(J153:J160)</f>
        <v>172.3799087378288</v>
      </c>
      <c r="K169" s="98">
        <f>SUM(K153:K160)</f>
        <v>58.880134958494374</v>
      </c>
      <c r="L169" s="98">
        <f>SUM(L153:L160)</f>
        <v>66.154291238063138</v>
      </c>
      <c r="M169" s="98"/>
      <c r="N169" s="73">
        <f>SUM(N153:N160)</f>
        <v>137.44633014007795</v>
      </c>
      <c r="O169" s="98">
        <f>SUM(O153:O160)</f>
        <v>32.309756264569216</v>
      </c>
      <c r="P169" s="98">
        <f>SUM(P153:P160)</f>
        <v>141.53763629074501</v>
      </c>
      <c r="Q169" s="98">
        <f>SUM(Q153:Q160)</f>
        <v>230.0930457193316</v>
      </c>
      <c r="R169" s="98"/>
      <c r="S169" s="73">
        <f>SUM(S153:S160)</f>
        <v>175.95538968901096</v>
      </c>
      <c r="T169" s="73">
        <f>SUM(T153:T160)</f>
        <v>100.76735443609709</v>
      </c>
      <c r="U169" s="73">
        <f>SUM(U153:U160)</f>
        <v>191.78003887046987</v>
      </c>
      <c r="V169" s="73">
        <f>SUM(V153:V160)</f>
        <v>152.12893199501883</v>
      </c>
      <c r="W169" s="73"/>
      <c r="X169" s="73">
        <f>SUM(X153:X160)</f>
        <v>100.00227795621768</v>
      </c>
      <c r="Y169" s="73">
        <f>SUM(Y153:Y160)</f>
        <v>86.637592350920414</v>
      </c>
      <c r="Z169" s="73">
        <f>SUM(Z153:Z160)</f>
        <v>58.742750179151336</v>
      </c>
      <c r="AA169" s="73">
        <f>SUM(AA153:AA160)</f>
        <v>66.365439106549516</v>
      </c>
      <c r="AB169" s="73"/>
      <c r="AC169" s="73">
        <f>SUM(AC153:AC160)</f>
        <v>86.34081507089121</v>
      </c>
      <c r="AD169" s="73">
        <f>SUM(AD153:AD160)</f>
        <v>94.443578457224135</v>
      </c>
      <c r="AE169" s="73">
        <f>SUM(AE153:AE160)</f>
        <v>73.182391079251943</v>
      </c>
      <c r="AF169" s="73">
        <f>SUM(AF153:AF160)</f>
        <v>108.94576986721754</v>
      </c>
      <c r="AG169" s="73"/>
      <c r="AH169" s="73">
        <f>SUM(AH153:AH160)</f>
        <v>96.13170113378446</v>
      </c>
      <c r="AI169" s="73">
        <f>SUM(AI153:AI160)</f>
        <v>72.552254009627262</v>
      </c>
      <c r="AJ169" s="73">
        <f>SUM(AJ153:AJ160)</f>
        <v>133.69674145368631</v>
      </c>
      <c r="AK169" s="73">
        <f>SUM(AK153:AK160)</f>
        <v>135.1884734264078</v>
      </c>
      <c r="AL169" s="73"/>
      <c r="AM169" s="73">
        <f>SUM(AM153:AM160)</f>
        <v>101.03270822401103</v>
      </c>
      <c r="AN169" s="73">
        <f>SUM(AN153:AN160)</f>
        <v>128.87803339194534</v>
      </c>
      <c r="AO169" s="73">
        <f>SUM(AO153:AO160)</f>
        <v>94.019134273156723</v>
      </c>
      <c r="AP169" s="188">
        <f>SUM(AP153:AP160)</f>
        <v>37.553129729081455</v>
      </c>
      <c r="AQ169" s="73"/>
      <c r="AR169" s="73">
        <f>SUM(AR153:AR160)</f>
        <v>86.017553003986052</v>
      </c>
      <c r="AS169" s="73">
        <f>SUM(AS153:AS160)</f>
        <v>64.254944921362664</v>
      </c>
      <c r="AT169" s="73">
        <f>SUM(AT153:AT160)</f>
        <v>123.25124633084651</v>
      </c>
      <c r="AU169" s="73">
        <f>SUM(AU153:AU160)</f>
        <v>86.967468882038347</v>
      </c>
      <c r="AV169" s="73"/>
      <c r="AW169" s="73">
        <f>SUM(AW153:AW160)</f>
        <v>171.1025081583075</v>
      </c>
      <c r="AX169" s="73">
        <f>SUM(AX153:AX160)</f>
        <v>279.15133516832594</v>
      </c>
      <c r="AY169" s="188">
        <f>SUM(AY153:AY160)</f>
        <v>353.88304587213486</v>
      </c>
      <c r="AZ169" s="325"/>
      <c r="BA169" s="73"/>
      <c r="BB169" s="73">
        <f>SUM(BB153:BB160)</f>
        <v>580.76456994538103</v>
      </c>
      <c r="BC169" s="73">
        <f>SUM(BC153:BC160)</f>
        <v>255.89456043241637</v>
      </c>
      <c r="BD169" s="73">
        <f>SUM(BD153:BD160)</f>
        <v>380.04872293637038</v>
      </c>
      <c r="BE169" s="73">
        <f>SUM(BE153:BE160)</f>
        <v>537.67657601708811</v>
      </c>
      <c r="BF169" s="73"/>
      <c r="BG169" s="73">
        <f>SUM(BG153:BG160)-BG156</f>
        <v>351.0329266851532</v>
      </c>
      <c r="BH169" s="73">
        <f t="shared" ref="BH169:BM169" si="31">SUM(BH153:BH160)-BH156</f>
        <v>219.08707393903714</v>
      </c>
      <c r="BI169" s="73">
        <f t="shared" si="31"/>
        <v>236.25632445132965</v>
      </c>
      <c r="BJ169" s="73">
        <f t="shared" si="31"/>
        <v>51.335302133072645</v>
      </c>
      <c r="BK169" s="73"/>
      <c r="BL169" s="73">
        <f t="shared" si="31"/>
        <v>126.51643964380131</v>
      </c>
      <c r="BM169" s="73">
        <f t="shared" si="31"/>
        <v>95.297996711092907</v>
      </c>
      <c r="BN169" s="188">
        <f t="shared" ref="BN169:BO169" si="32">SUM(BN153:BN160)-BN156</f>
        <v>167.29670530981366</v>
      </c>
      <c r="BO169" s="188">
        <f t="shared" si="32"/>
        <v>173.85420600374619</v>
      </c>
      <c r="BP169" s="73"/>
      <c r="BQ169" s="73">
        <f t="shared" ref="BQ169" si="33">SUM(BQ153:BQ160)-BQ156</f>
        <v>131.4753033695101</v>
      </c>
      <c r="BR169" s="73">
        <f t="shared" ref="BR169:BS169" si="34">SUM(BR153:BR160)-BR156</f>
        <v>163.94743655231397</v>
      </c>
      <c r="BS169" s="73">
        <f t="shared" si="34"/>
        <v>282.35509022683596</v>
      </c>
      <c r="BT169" s="73">
        <f t="shared" ref="BT169" si="35">SUM(BT153:BT160)-BT156</f>
        <v>-22.816893629656875</v>
      </c>
    </row>
    <row r="170" spans="2:72" x14ac:dyDescent="0.2">
      <c r="B170" s="52" t="s">
        <v>50</v>
      </c>
      <c r="C170" s="52" t="s">
        <v>82</v>
      </c>
      <c r="D170" s="90">
        <f>Cumulative!D175</f>
        <v>8.6570931992254874</v>
      </c>
      <c r="E170" s="91">
        <f>Cumulative!E175-Cumulative!D175</f>
        <v>-0.75866309380429175</v>
      </c>
      <c r="F170" s="91">
        <f>Cumulative!F175-Cumulative!E175</f>
        <v>0.46223617536856576</v>
      </c>
      <c r="G170" s="91">
        <f>Cumulative!G175-Cumulative!F175</f>
        <v>1.5772938322907173</v>
      </c>
      <c r="H170" s="91"/>
      <c r="I170" s="92">
        <f>Cumulative!I175</f>
        <v>0.55894943809141784</v>
      </c>
      <c r="J170" s="91">
        <f>Cumulative!J175-Cumulative!I175</f>
        <v>0.73067009190674448</v>
      </c>
      <c r="K170" s="91">
        <f>Cumulative!K175-Cumulative!J175</f>
        <v>13.860457959959771</v>
      </c>
      <c r="L170" s="91">
        <f>Cumulative!L175-Cumulative!K175</f>
        <v>154.15411743594009</v>
      </c>
      <c r="M170" s="91"/>
      <c r="N170" s="21">
        <f>Cumulative!N175</f>
        <v>19.165253110062903</v>
      </c>
      <c r="O170" s="91">
        <f>Cumulative!O175-Cumulative!N175</f>
        <v>71.030175082369254</v>
      </c>
      <c r="P170" s="91">
        <f>Cumulative!P175-Cumulative!O175</f>
        <v>138.64049831331278</v>
      </c>
      <c r="Q170" s="91">
        <f>Cumulative!Q175-Cumulative!P175</f>
        <v>-18.329884347277215</v>
      </c>
      <c r="R170" s="91"/>
      <c r="S170" s="21">
        <f>Cumulative!S175</f>
        <v>-0.36982307985445051</v>
      </c>
      <c r="T170" s="21">
        <f>Cumulative!T175-Cumulative!S175</f>
        <v>-1.7208858098397486</v>
      </c>
      <c r="U170" s="21">
        <f>U27/U$148</f>
        <v>0.60338147682379994</v>
      </c>
      <c r="V170" s="21">
        <f>Cumulative!V175-Cumulative!U175</f>
        <v>0.8747718256595598</v>
      </c>
      <c r="W170" s="21"/>
      <c r="X170" s="21">
        <f>Cumulative!X175</f>
        <v>73.175993557403828</v>
      </c>
      <c r="Y170" s="21">
        <f>Cumulative!Y175-Cumulative!X175</f>
        <v>3.555154221577439</v>
      </c>
      <c r="Z170" s="21">
        <f>Cumulative!Z175-Cumulative!Y175</f>
        <v>2.3424362904560496</v>
      </c>
      <c r="AA170" s="21">
        <f>Cumulative!AA175-Cumulative!Z175</f>
        <v>1.3173764600779094</v>
      </c>
      <c r="AB170" s="21"/>
      <c r="AC170" s="21">
        <f>Cumulative!AC175</f>
        <v>3.3992446878303641E-2</v>
      </c>
      <c r="AD170" s="21">
        <f>Cumulative!AD175-Cumulative!AC175</f>
        <v>6.9480448396779054E-2</v>
      </c>
      <c r="AE170" s="21">
        <f>Cumulative!AE175-Cumulative!AD175</f>
        <v>3.3667454158527663E-2</v>
      </c>
      <c r="AF170" s="21">
        <f>Cumulative!AF175-Cumulative!AE175</f>
        <v>-0.25710011150199086</v>
      </c>
      <c r="AG170" s="21"/>
      <c r="AH170" s="21">
        <f>Cumulative!AH175</f>
        <v>-0.17580779285622616</v>
      </c>
      <c r="AI170" s="21">
        <f>Cumulative!AI175-Cumulative!AH175</f>
        <v>-0.16115576116577079</v>
      </c>
      <c r="AJ170" s="21">
        <f>Cumulative!AJ175-Cumulative!AI175</f>
        <v>-5.3688150684379432E-2</v>
      </c>
      <c r="AK170" s="21">
        <f>Cumulative!AK175-Cumulative!AJ175</f>
        <v>0.39065170470637639</v>
      </c>
      <c r="AL170" s="21"/>
      <c r="AM170" s="21">
        <f>Cumulative!AM175</f>
        <v>0</v>
      </c>
      <c r="AN170" s="21">
        <f>Cumulative!AN175-Cumulative!AM175</f>
        <v>0</v>
      </c>
      <c r="AO170" s="21">
        <f>Cumulative!AO175-Cumulative!AN175</f>
        <v>0</v>
      </c>
      <c r="AP170" s="132">
        <f>Cumulative!AP175-Cumulative!AO175</f>
        <v>0</v>
      </c>
      <c r="AQ170" s="21"/>
      <c r="AR170" s="21">
        <f>Cumulative!AR175</f>
        <v>0</v>
      </c>
      <c r="AS170" s="21">
        <f>Cumulative!AS175-Cumulative!AR175</f>
        <v>0</v>
      </c>
      <c r="AT170" s="21">
        <f>Cumulative!AT175-Cumulative!AS175</f>
        <v>0</v>
      </c>
      <c r="AU170" s="21">
        <f>Cumulative!AU175-Cumulative!AT175</f>
        <v>0</v>
      </c>
      <c r="AV170" s="21"/>
      <c r="AW170" s="21">
        <f>Cumulative!AW175</f>
        <v>0</v>
      </c>
      <c r="AX170" s="21">
        <f>Cumulative!AX175-Cumulative!AW175</f>
        <v>0</v>
      </c>
      <c r="AY170" s="132">
        <f>Cumulative!AY175-Cumulative!AX175</f>
        <v>0</v>
      </c>
      <c r="AZ170" s="328"/>
      <c r="BA170" s="21"/>
      <c r="BB170" s="21">
        <f>Cumulative!BB175</f>
        <v>0</v>
      </c>
      <c r="BC170" s="21">
        <f>Cumulative!BC175-Cumulative!BB175</f>
        <v>0</v>
      </c>
      <c r="BD170" s="21">
        <f>Cumulative!BD175-Cumulative!BC175</f>
        <v>0</v>
      </c>
      <c r="BE170" s="21">
        <f>Cumulative!BE175-Cumulative!BD175</f>
        <v>0</v>
      </c>
      <c r="BF170" s="21"/>
      <c r="BG170" s="21">
        <f>Cumulative!BG175</f>
        <v>0</v>
      </c>
      <c r="BH170" s="21">
        <f>Cumulative!BH175-Cumulative!BG175</f>
        <v>0</v>
      </c>
      <c r="BI170" s="21">
        <f>Cumulative!BI175-Cumulative!BH175</f>
        <v>0</v>
      </c>
      <c r="BJ170" s="21">
        <f>Cumulative!BJ175-Cumulative!BI175</f>
        <v>0</v>
      </c>
      <c r="BK170" s="21"/>
      <c r="BL170" s="21">
        <f>Cumulative!BL175</f>
        <v>0</v>
      </c>
      <c r="BM170" s="21">
        <f>Cumulative!BM175-Cumulative!BL175</f>
        <v>0</v>
      </c>
      <c r="BN170" s="132">
        <f>Cumulative!BN175-Cumulative!BM175</f>
        <v>0</v>
      </c>
      <c r="BO170" s="132">
        <f>Cumulative!BO175-Cumulative!BN175</f>
        <v>0</v>
      </c>
      <c r="BP170" s="21"/>
      <c r="BQ170" s="21">
        <f>Cumulative!BQ175</f>
        <v>0</v>
      </c>
      <c r="BR170" s="21">
        <f>Cumulative!BR175-Cumulative!BQ175</f>
        <v>0</v>
      </c>
      <c r="BS170" s="21">
        <f>Cumulative!BS175-Cumulative!BR175</f>
        <v>0</v>
      </c>
      <c r="BT170" s="21">
        <f>Cumulative!BT175-Cumulative!BS175</f>
        <v>0</v>
      </c>
    </row>
    <row r="171" spans="2:72" x14ac:dyDescent="0.2">
      <c r="B171" s="52" t="s">
        <v>89</v>
      </c>
      <c r="C171" s="52" t="s">
        <v>90</v>
      </c>
      <c r="D171" s="90">
        <f>Cumulative!D176</f>
        <v>91.659452422333985</v>
      </c>
      <c r="E171" s="91">
        <f>Cumulative!E176-Cumulative!D176</f>
        <v>-102.527953352521</v>
      </c>
      <c r="F171" s="91">
        <f>Cumulative!F176-Cumulative!E176</f>
        <v>48.395029967424144</v>
      </c>
      <c r="G171" s="91">
        <f>Cumulative!G176-Cumulative!F176</f>
        <v>12.645696776373057</v>
      </c>
      <c r="H171" s="91"/>
      <c r="I171" s="92">
        <f>Cumulative!I176</f>
        <v>-32.353308651879715</v>
      </c>
      <c r="J171" s="91">
        <f>Cumulative!J176-Cumulative!I176</f>
        <v>-61.015145319987241</v>
      </c>
      <c r="K171" s="91">
        <f>Cumulative!K176-Cumulative!J176</f>
        <v>35.962627992172486</v>
      </c>
      <c r="L171" s="91">
        <f>Cumulative!L176-Cumulative!K176</f>
        <v>-19.113892683957886</v>
      </c>
      <c r="M171" s="91"/>
      <c r="N171" s="21">
        <f>Cumulative!N176</f>
        <v>-109.61380584740454</v>
      </c>
      <c r="O171" s="91">
        <f>Cumulative!O176-Cumulative!N176</f>
        <v>94.605057891453072</v>
      </c>
      <c r="P171" s="91">
        <f>Cumulative!P176-Cumulative!O176</f>
        <v>-172.71131376023322</v>
      </c>
      <c r="Q171" s="91">
        <f>Cumulative!Q176-Cumulative!P176</f>
        <v>-384.87303020843081</v>
      </c>
      <c r="R171" s="91"/>
      <c r="S171" s="21">
        <f>Cumulative!S176</f>
        <v>-29.264261101526085</v>
      </c>
      <c r="T171" s="21">
        <f>Cumulative!T176-Cumulative!S176</f>
        <v>55.0148255929263</v>
      </c>
      <c r="U171" s="21">
        <f>U28/U$148</f>
        <v>-126.8371378123293</v>
      </c>
      <c r="V171" s="21">
        <f>Cumulative!V176-Cumulative!U176</f>
        <v>-67.792311579247581</v>
      </c>
      <c r="W171" s="21"/>
      <c r="X171" s="21">
        <f>Cumulative!X176</f>
        <v>45.384927701689577</v>
      </c>
      <c r="Y171" s="21">
        <f>Cumulative!Y176-Cumulative!X176</f>
        <v>21.824213424696907</v>
      </c>
      <c r="Z171" s="21">
        <f>Cumulative!Z176-Cumulative!Y176</f>
        <v>14.468049669717473</v>
      </c>
      <c r="AA171" s="21">
        <f>Cumulative!AA176-Cumulative!Z176</f>
        <v>43.436742393920952</v>
      </c>
      <c r="AB171" s="21"/>
      <c r="AC171" s="21">
        <f>Cumulative!AC176</f>
        <v>44.411131846503707</v>
      </c>
      <c r="AD171" s="21">
        <f>Cumulative!AD176-Cumulative!AC176</f>
        <v>-42.427901353731286</v>
      </c>
      <c r="AE171" s="21">
        <f>Cumulative!AE176-Cumulative!AD176</f>
        <v>5.0280698720209109</v>
      </c>
      <c r="AF171" s="21">
        <f>Cumulative!AF176-Cumulative!AE176</f>
        <v>-0.87621539043901198</v>
      </c>
      <c r="AG171" s="21"/>
      <c r="AH171" s="21">
        <f>Cumulative!AH176</f>
        <v>4.7819719656893511</v>
      </c>
      <c r="AI171" s="21">
        <f>Cumulative!AI176-Cumulative!AH176</f>
        <v>-56.927081950593383</v>
      </c>
      <c r="AJ171" s="21">
        <f>Cumulative!AJ176-Cumulative!AI176</f>
        <v>-43.759883520511373</v>
      </c>
      <c r="AK171" s="21">
        <f>Cumulative!AK176-Cumulative!AJ176</f>
        <v>-38.400467697178215</v>
      </c>
      <c r="AL171" s="21"/>
      <c r="AM171" s="21">
        <f>Cumulative!AM176</f>
        <v>76.383207489818844</v>
      </c>
      <c r="AN171" s="21">
        <f>Cumulative!AN176-Cumulative!AM176</f>
        <v>26.772058020202834</v>
      </c>
      <c r="AO171" s="21">
        <f>Cumulative!AO176-Cumulative!AN176</f>
        <v>-6.2421339113007406</v>
      </c>
      <c r="AP171" s="132">
        <f>Cumulative!AP176-Cumulative!AO176</f>
        <v>14.863759502225847</v>
      </c>
      <c r="AQ171" s="21"/>
      <c r="AR171" s="21">
        <f>Cumulative!AR176</f>
        <v>-213.82366853565284</v>
      </c>
      <c r="AS171" s="21">
        <f>Cumulative!AS176-Cumulative!AR176</f>
        <v>107.49743034527467</v>
      </c>
      <c r="AT171" s="21">
        <f>Cumulative!AT176-Cumulative!AS176</f>
        <v>-166.32987714522139</v>
      </c>
      <c r="AU171" s="21">
        <f>Cumulative!AU176-Cumulative!AT176</f>
        <v>94.94801070390622</v>
      </c>
      <c r="AV171" s="21"/>
      <c r="AW171" s="21">
        <f>Cumulative!AW176</f>
        <v>-6.4701498761120995</v>
      </c>
      <c r="AX171" s="21">
        <f>Cumulative!AX176-Cumulative!AW176</f>
        <v>39.656243758427351</v>
      </c>
      <c r="AY171" s="132">
        <f>Cumulative!AY176-Cumulative!AX176</f>
        <v>-1.3919330360203546</v>
      </c>
      <c r="AZ171" s="328"/>
      <c r="BA171" s="21"/>
      <c r="BB171" s="21">
        <f>Cumulative!BB176</f>
        <v>-57.116765211289042</v>
      </c>
      <c r="BC171" s="21">
        <f>Cumulative!BC176-Cumulative!BB176</f>
        <v>407.99326837325373</v>
      </c>
      <c r="BD171" s="21">
        <f>Cumulative!BD176-Cumulative!BC176</f>
        <v>-73.663222415365283</v>
      </c>
      <c r="BE171" s="21">
        <f>Cumulative!BE176-Cumulative!BD176</f>
        <v>-179.05049595198415</v>
      </c>
      <c r="BF171" s="21"/>
      <c r="BG171" s="21">
        <f>Cumulative!BG176</f>
        <v>-14.249633796778513</v>
      </c>
      <c r="BH171" s="21">
        <f>Cumulative!BH176-Cumulative!BG176</f>
        <v>-173.2155805866513</v>
      </c>
      <c r="BI171" s="21">
        <f>Cumulative!BI176-Cumulative!BH176</f>
        <v>-107.62484117118518</v>
      </c>
      <c r="BJ171" s="21">
        <f>Cumulative!BJ176-Cumulative!BI176</f>
        <v>118.46131024395157</v>
      </c>
      <c r="BK171" s="21"/>
      <c r="BL171" s="21">
        <f>Cumulative!BL176</f>
        <v>-15.052822624634837</v>
      </c>
      <c r="BM171" s="21">
        <f>Cumulative!BM176-Cumulative!BL176</f>
        <v>101.99649450601032</v>
      </c>
      <c r="BN171" s="132">
        <f>Cumulative!BN176-Cumulative!BM176</f>
        <v>-108.35459755186676</v>
      </c>
      <c r="BO171" s="132">
        <f>Cumulative!BO176-Cumulative!BN176</f>
        <v>-55.788713070633882</v>
      </c>
      <c r="BP171" s="21"/>
      <c r="BQ171" s="21">
        <f>Cumulative!BQ176</f>
        <v>114.21032833459972</v>
      </c>
      <c r="BR171" s="21">
        <f>Cumulative!BR176-Cumulative!BQ176</f>
        <v>81.091310324048692</v>
      </c>
      <c r="BS171" s="21">
        <f>Cumulative!BS176-Cumulative!BR176</f>
        <v>-149.67612607863879</v>
      </c>
      <c r="BT171" s="21">
        <f>Cumulative!BT176-Cumulative!BS176</f>
        <v>72.515656490180277</v>
      </c>
    </row>
    <row r="172" spans="2:72" s="8" customFormat="1" outlineLevel="1" x14ac:dyDescent="0.2">
      <c r="B172" s="214" t="s">
        <v>52</v>
      </c>
      <c r="C172" s="214" t="s">
        <v>31</v>
      </c>
      <c r="D172" s="93">
        <f>Cumulative!D177</f>
        <v>108.57713073532425</v>
      </c>
      <c r="E172" s="94">
        <f>Cumulative!E177-Cumulative!D177</f>
        <v>57.616282887835794</v>
      </c>
      <c r="F172" s="94">
        <f>Cumulative!F177-Cumulative!E177</f>
        <v>44.52753306151422</v>
      </c>
      <c r="G172" s="94">
        <f>Cumulative!G177-Cumulative!F177</f>
        <v>55.963730524592137</v>
      </c>
      <c r="H172" s="94"/>
      <c r="I172" s="95">
        <f>Cumulative!I177</f>
        <v>19.530350954488362</v>
      </c>
      <c r="J172" s="94">
        <f>Cumulative!J177-Cumulative!I177</f>
        <v>7.2292542929735042</v>
      </c>
      <c r="K172" s="94">
        <f>Cumulative!K177-Cumulative!J177</f>
        <v>47.567497260682487</v>
      </c>
      <c r="L172" s="94">
        <f>Cumulative!L177-Cumulative!K177</f>
        <v>43.922081114061129</v>
      </c>
      <c r="M172" s="94"/>
      <c r="N172" s="25">
        <f>Cumulative!N177</f>
        <v>15.446621909602936</v>
      </c>
      <c r="O172" s="94">
        <f>Cumulative!O177-Cumulative!N177</f>
        <v>96.161286699986661</v>
      </c>
      <c r="P172" s="94">
        <f>Cumulative!P177-Cumulative!O177</f>
        <v>57.433399411818925</v>
      </c>
      <c r="Q172" s="94">
        <f>Cumulative!Q177-Cumulative!P177</f>
        <v>164.67635673574691</v>
      </c>
      <c r="R172" s="94"/>
      <c r="S172" s="25">
        <f>Cumulative!S177</f>
        <v>224.69163990809093</v>
      </c>
      <c r="T172" s="25">
        <f>Cumulative!T177-Cumulative!S177</f>
        <v>160.78281162927701</v>
      </c>
      <c r="U172" s="25">
        <f>U29/U$148</f>
        <v>150.67070614686941</v>
      </c>
      <c r="V172" s="25">
        <f>Cumulative!V177-Cumulative!U177</f>
        <v>85.549457135534112</v>
      </c>
      <c r="W172" s="25"/>
      <c r="X172" s="25">
        <f>Cumulative!X177</f>
        <v>73.577985831112329</v>
      </c>
      <c r="Y172" s="25">
        <f>Cumulative!Y177-Cumulative!X177</f>
        <v>77.251168873741022</v>
      </c>
      <c r="Z172" s="25">
        <f>Cumulative!Z177-Cumulative!Y177</f>
        <v>57.313113387653686</v>
      </c>
      <c r="AA172" s="25">
        <f>Cumulative!AA177-Cumulative!Z177</f>
        <v>74.024185501068871</v>
      </c>
      <c r="AB172" s="25"/>
      <c r="AC172" s="25">
        <f>Cumulative!AC177</f>
        <v>46.518663552958536</v>
      </c>
      <c r="AD172" s="25">
        <f>Cumulative!AD177-Cumulative!AC177</f>
        <v>13.89226180514391</v>
      </c>
      <c r="AE172" s="25">
        <f>Cumulative!AE177-Cumulative!AD177</f>
        <v>22.336132981402201</v>
      </c>
      <c r="AF172" s="25">
        <f>Cumulative!AF177-Cumulative!AE177</f>
        <v>-68.077693149428399</v>
      </c>
      <c r="AG172" s="25"/>
      <c r="AH172" s="25">
        <f>Cumulative!AH177</f>
        <v>9.2299091249518721</v>
      </c>
      <c r="AI172" s="25">
        <f>IF((Cumulative!AI177+Cumulative!AI178)&gt;=(Cumulative!AH177+Cumulative!AH178),(Cumulative!AI177+Cumulative!AI178)-(Cumulative!AH177+Cumulative!AH178),0)</f>
        <v>0</v>
      </c>
      <c r="AJ172" s="25">
        <f>IF((Cumulative!AJ177+Cumulative!AJ178)&gt;=(Cumulative!AI177+Cumulative!AI178),(Cumulative!AJ177+Cumulative!AJ178)-(Cumulative!AI177+Cumulative!AI178),0)</f>
        <v>0</v>
      </c>
      <c r="AK172" s="25">
        <f>IF((Cumulative!AK177+Cumulative!AK178)&gt;=(Cumulative!AJ177+Cumulative!AJ178),(Cumulative!AK177+Cumulative!AK178)-(Cumulative!AJ177+Cumulative!AJ178),0)</f>
        <v>0</v>
      </c>
      <c r="AL172" s="25"/>
      <c r="AM172" s="25">
        <f>Cumulative!AM177</f>
        <v>78.787667990884216</v>
      </c>
      <c r="AN172" s="25">
        <f>IF((Cumulative!AN177+Cumulative!AN178)&gt;=(Cumulative!AM177+Cumulative!AM178),(Cumulative!AN177+Cumulative!AN178)-(Cumulative!AM177+Cumulative!AM178),0)</f>
        <v>24.306377776995021</v>
      </c>
      <c r="AO172" s="25">
        <f>IF((Cumulative!AO177+Cumulative!AO178)&gt;=(Cumulative!AN177+Cumulative!AN178),(Cumulative!AO177+Cumulative!AO178)-(Cumulative!AN177+Cumulative!AN178),0)</f>
        <v>0</v>
      </c>
      <c r="AP172" s="187">
        <f>IF((Cumulative!AP177+Cumulative!AP178)&gt;=(Cumulative!AO177+Cumulative!AO178),(Cumulative!AP177+Cumulative!AP178)-(Cumulative!AO177+Cumulative!AO178),0)</f>
        <v>26.189244703530974</v>
      </c>
      <c r="AQ172" s="25"/>
      <c r="AR172" s="25">
        <f>Cumulative!AR177</f>
        <v>0</v>
      </c>
      <c r="AS172" s="25">
        <f>IF((Cumulative!AS177+Cumulative!AS178)&gt;=(Cumulative!AR177+Cumulative!AR178),(Cumulative!AS177+Cumulative!AS178)-(Cumulative!AR177+Cumulative!AR178),0)</f>
        <v>106.84964866533682</v>
      </c>
      <c r="AT172" s="25">
        <f>IF((Cumulative!AT177+Cumulative!AT178)&gt;=(Cumulative!AS177+Cumulative!AS178),(Cumulative!AT177+Cumulative!AT178)-(Cumulative!AS177+Cumulative!AS178),0)</f>
        <v>0</v>
      </c>
      <c r="AU172" s="25">
        <f>IF((Cumulative!AU177+Cumulative!AU178)&gt;=(Cumulative!AT177+Cumulative!AT178),(Cumulative!AU177+Cumulative!AU178)-(Cumulative!AT177+Cumulative!AT178),0)</f>
        <v>93.858107324958723</v>
      </c>
      <c r="AV172" s="25"/>
      <c r="AW172" s="25">
        <f>Cumulative!AW177</f>
        <v>0</v>
      </c>
      <c r="AX172" s="25">
        <f>IF((Cumulative!AX177+Cumulative!AX178)&gt;=(Cumulative!AW177+Cumulative!AW178),(Cumulative!AX177+Cumulative!AX178)-(Cumulative!AW177+Cumulative!AW178),0)</f>
        <v>40.854730081147061</v>
      </c>
      <c r="AY172" s="187">
        <f>IF((Cumulative!AY177+Cumulative!AY178)&gt;=(Cumulative!AX177+Cumulative!AX178),(Cumulative!AY177+Cumulative!AY178)-(Cumulative!AX177+Cumulative!AX178),0)</f>
        <v>0</v>
      </c>
      <c r="AZ172" s="350"/>
      <c r="BA172" s="25"/>
      <c r="BB172" s="25">
        <f>Cumulative!BB177</f>
        <v>0</v>
      </c>
      <c r="BC172" s="25">
        <f>IF((Cumulative!BC177+Cumulative!BC178)&gt;=(Cumulative!BB177+Cumulative!BB178),(Cumulative!BC177+Cumulative!BC178)-(Cumulative!BB177+Cumulative!BB178),0)</f>
        <v>406.77509052658269</v>
      </c>
      <c r="BD172" s="25">
        <f>IF((Cumulative!BD177+Cumulative!BD178)&gt;=(Cumulative!BC177+Cumulative!BC178),(Cumulative!BD177+Cumulative!BD178)-(Cumulative!BC177+Cumulative!BC178),0)</f>
        <v>0</v>
      </c>
      <c r="BE172" s="25">
        <f>IF((Cumulative!BE177+Cumulative!BE178)&gt;=(Cumulative!BD177+Cumulative!BD178),(Cumulative!BE177+Cumulative!BE178)-(Cumulative!BD177+Cumulative!BD178),0)</f>
        <v>0</v>
      </c>
      <c r="BF172" s="25"/>
      <c r="BG172" s="25">
        <f>Cumulative!BG177</f>
        <v>0</v>
      </c>
      <c r="BH172" s="25">
        <f>IF((Cumulative!BH177+Cumulative!BH178)&gt;=(Cumulative!BG177+Cumulative!BG178),(Cumulative!BH177+Cumulative!BH178)-(Cumulative!BG177+Cumulative!BG178),0)</f>
        <v>0</v>
      </c>
      <c r="BI172" s="25">
        <f>IF((Cumulative!BI177+Cumulative!BI178)&gt;=(Cumulative!BH177+Cumulative!BH178),(Cumulative!BI177+Cumulative!BI178)-(Cumulative!BH177+Cumulative!BH178),0)</f>
        <v>0</v>
      </c>
      <c r="BJ172" s="25">
        <f>IF((Cumulative!BJ177+Cumulative!BJ178)&gt;=(Cumulative!BI177+Cumulative!BI178),(Cumulative!BJ177+Cumulative!BJ178)-(Cumulative!BI177+Cumulative!BI178),0)</f>
        <v>88.830921502391845</v>
      </c>
      <c r="BK172" s="25"/>
      <c r="BL172" s="25">
        <f>Cumulative!BL177</f>
        <v>0</v>
      </c>
      <c r="BM172" s="25">
        <f>IF((Cumulative!BM177+Cumulative!BM178)&gt;=(Cumulative!BL177+Cumulative!BL178),(Cumulative!BM177+Cumulative!BM178)-(Cumulative!BL177+Cumulative!BL178),0)</f>
        <v>94.015813525717959</v>
      </c>
      <c r="BN172" s="187">
        <f>IF((Cumulative!BN177+Cumulative!BN178)&gt;=(Cumulative!BM177+Cumulative!BM178),(Cumulative!BN177+Cumulative!BN178)-(Cumulative!BM177+Cumulative!BM178),0)</f>
        <v>0</v>
      </c>
      <c r="BO172" s="187">
        <f>IF((Cumulative!BO177+Cumulative!BO178)&gt;=(Cumulative!BN177+Cumulative!BN178),(Cumulative!BO177+Cumulative!BO178)-(Cumulative!BN177+Cumulative!BN178),0)</f>
        <v>0</v>
      </c>
      <c r="BP172" s="25"/>
      <c r="BQ172" s="25">
        <f>Cumulative!BQ177</f>
        <v>121.02629613236695</v>
      </c>
      <c r="BR172" s="25">
        <f>IF((Cumulative!BR177+Cumulative!BR178)&gt;=(Cumulative!BQ177+Cumulative!BQ178),(Cumulative!BR177+Cumulative!BR178)-(Cumulative!BQ177+Cumulative!BQ178),0)</f>
        <v>67.473449945629625</v>
      </c>
      <c r="BS172" s="25">
        <f>IF((Cumulative!BS177+Cumulative!BS178)&gt;=(Cumulative!BR177+Cumulative!BR178),(Cumulative!BS177+Cumulative!BS178)-(Cumulative!BR177+Cumulative!BR178),0)</f>
        <v>0</v>
      </c>
      <c r="BT172" s="25">
        <f>IF((Cumulative!BT177+Cumulative!BT178)&gt;=(Cumulative!BS177+Cumulative!BS178),(Cumulative!BT177+Cumulative!BT178)-(Cumulative!BS177+Cumulative!BS178),0)</f>
        <v>71.985519747821186</v>
      </c>
    </row>
    <row r="173" spans="2:72" s="8" customFormat="1" outlineLevel="1" x14ac:dyDescent="0.2">
      <c r="B173" s="214" t="s">
        <v>53</v>
      </c>
      <c r="C173" s="214" t="s">
        <v>32</v>
      </c>
      <c r="D173" s="93">
        <f>Cumulative!D178</f>
        <v>-16.554212567984617</v>
      </c>
      <c r="E173" s="94">
        <f>Cumulative!E178-Cumulative!D178</f>
        <v>-170.69080195598809</v>
      </c>
      <c r="F173" s="94">
        <f>Cumulative!F178-Cumulative!E178</f>
        <v>-2.2848587797767266</v>
      </c>
      <c r="G173" s="94">
        <f>Cumulative!G178-Cumulative!F178</f>
        <v>-37.853227018189017</v>
      </c>
      <c r="H173" s="94"/>
      <c r="I173" s="95">
        <f>Cumulative!I178</f>
        <v>-54.415371767135085</v>
      </c>
      <c r="J173" s="94">
        <f>Cumulative!J178-Cumulative!I178</f>
        <v>-81.865172065420708</v>
      </c>
      <c r="K173" s="94">
        <f>Cumulative!K178-Cumulative!J178</f>
        <v>-22.463169992285259</v>
      </c>
      <c r="L173" s="94">
        <f>Cumulative!L178-Cumulative!K178</f>
        <v>-51.504967411029327</v>
      </c>
      <c r="M173" s="94"/>
      <c r="N173" s="25">
        <f>Cumulative!N178</f>
        <v>-123.94483839686949</v>
      </c>
      <c r="O173" s="94">
        <f>Cumulative!O178-Cumulative!N178</f>
        <v>-1.7284111542974898</v>
      </c>
      <c r="P173" s="94">
        <f>Cumulative!P178-Cumulative!O178</f>
        <v>-238.49180168117863</v>
      </c>
      <c r="Q173" s="94">
        <f>Cumulative!Q178-Cumulative!P178</f>
        <v>-550.57844007595145</v>
      </c>
      <c r="R173" s="94"/>
      <c r="S173" s="25">
        <f>Cumulative!S178</f>
        <v>-257.30038799264855</v>
      </c>
      <c r="T173" s="25">
        <f>Cumulative!T178-Cumulative!S178</f>
        <v>-108.01614533325113</v>
      </c>
      <c r="U173" s="25">
        <f>U30/U$148</f>
        <v>-278.88926997192686</v>
      </c>
      <c r="V173" s="25">
        <f>Cumulative!V178-Cumulative!U178</f>
        <v>-153.02081641413133</v>
      </c>
      <c r="W173" s="25"/>
      <c r="X173" s="25">
        <f>Cumulative!X178</f>
        <v>-26.183096760880257</v>
      </c>
      <c r="Y173" s="25">
        <f>Cumulative!Y178-Cumulative!X178</f>
        <v>-59.301465205463927</v>
      </c>
      <c r="Z173" s="25">
        <f>Cumulative!Z178-Cumulative!Y178</f>
        <v>-45.748918660920253</v>
      </c>
      <c r="AA173" s="25">
        <f>Cumulative!AA178-Cumulative!Z178</f>
        <v>-33.844709986878371</v>
      </c>
      <c r="AB173" s="25"/>
      <c r="AC173" s="25">
        <f>Cumulative!AC178</f>
        <v>-3.6881804862959453</v>
      </c>
      <c r="AD173" s="25">
        <f>Cumulative!AD178-Cumulative!AC178</f>
        <v>-54.774005344125776</v>
      </c>
      <c r="AE173" s="25">
        <f>Cumulative!AE178-Cumulative!AD178</f>
        <v>-14.787903310805412</v>
      </c>
      <c r="AF173" s="25">
        <f>Cumulative!AF178-Cumulative!AE178</f>
        <v>73.250089141227136</v>
      </c>
      <c r="AG173" s="25"/>
      <c r="AH173" s="25">
        <f>Cumulative!AH178</f>
        <v>0</v>
      </c>
      <c r="AI173" s="25">
        <f>IF((Cumulative!AI177+Cumulative!AI178)&gt;=(Cumulative!AH177+Cumulative!AH178),0,(Cumulative!AI177+Cumulative!AI178)-(Cumulative!AH177+Cumulative!AH178))</f>
        <v>-56.724922064352349</v>
      </c>
      <c r="AJ173" s="25">
        <f>IF((Cumulative!AJ177+Cumulative!AJ178)&gt;=(Cumulative!AI177+Cumulative!AI178),0,(Cumulative!AJ177+Cumulative!AJ178)-(Cumulative!AI177+Cumulative!AI178))</f>
        <v>-50.639950713713837</v>
      </c>
      <c r="AK173" s="25">
        <f>IF((Cumulative!AK177+Cumulative!AK178)&gt;=(Cumulative!AJ177+Cumulative!AJ178),0,(Cumulative!AK177+Cumulative!AK178)-(Cumulative!AJ177+Cumulative!AJ178))</f>
        <v>-35.708035144483432</v>
      </c>
      <c r="AL173" s="25"/>
      <c r="AM173" s="25">
        <f>Cumulative!AM178</f>
        <v>0</v>
      </c>
      <c r="AN173" s="25">
        <f>IF((Cumulative!AN177+Cumulative!AN178)&gt;=(Cumulative!AM177+Cumulative!AM178),0,(Cumulative!AN177+Cumulative!AN178)-(Cumulative!AM177+Cumulative!AM178))</f>
        <v>0</v>
      </c>
      <c r="AO173" s="25">
        <f>IF((Cumulative!AO177+Cumulative!AO178)&gt;=(Cumulative!AN177+Cumulative!AN178),0,(Cumulative!AO177+Cumulative!AO178)-(Cumulative!AN177+Cumulative!AN178))</f>
        <v>-8.6087363972537361</v>
      </c>
      <c r="AP173" s="187">
        <f>IF((Cumulative!AP177+Cumulative!AP178)&gt;=(Cumulative!AO177+Cumulative!AO178),0,(Cumulative!AP177+Cumulative!AP178)-(Cumulative!AO177+Cumulative!AO178))</f>
        <v>0</v>
      </c>
      <c r="AQ173" s="25"/>
      <c r="AR173" s="25">
        <f>Cumulative!AR178</f>
        <v>-214.848045699273</v>
      </c>
      <c r="AS173" s="25">
        <f>IF((Cumulative!AS177+Cumulative!AS178)&gt;=(Cumulative!AR177+Cumulative!AR178),0,(Cumulative!AS177+Cumulative!AS178)-(Cumulative!AR177+Cumulative!AR178))</f>
        <v>0</v>
      </c>
      <c r="AT173" s="25">
        <f>IF((Cumulative!AT177+Cumulative!AT178)&gt;=(Cumulative!AS177+Cumulative!AS178),0,(Cumulative!AT177+Cumulative!AT178)-(Cumulative!AS177+Cumulative!AS178))</f>
        <v>-164.92616405725343</v>
      </c>
      <c r="AU173" s="25">
        <f>IF((Cumulative!AU177+Cumulative!AU178)&gt;=(Cumulative!AT177+Cumulative!AT178),0,(Cumulative!AU177+Cumulative!AU178)-(Cumulative!AT177+Cumulative!AT178))</f>
        <v>0</v>
      </c>
      <c r="AV173" s="25"/>
      <c r="AW173" s="25">
        <f>Cumulative!AW178</f>
        <v>-6.1338635000147974</v>
      </c>
      <c r="AX173" s="25">
        <f>IF((Cumulative!AX177+Cumulative!AX178)&gt;=(Cumulative!AW177+Cumulative!AW178),0,(Cumulative!AX177+Cumulative!AX178)-(Cumulative!AW177+Cumulative!AW178))</f>
        <v>0</v>
      </c>
      <c r="AY173" s="187">
        <f>IF((Cumulative!AY177+Cumulative!AY178)&gt;=(Cumulative!AX177+Cumulative!AX178),0,(Cumulative!AY177+Cumulative!AY178)-(Cumulative!AX177+Cumulative!AX178))</f>
        <v>-0.45397669324282219</v>
      </c>
      <c r="AZ173" s="350"/>
      <c r="BA173" s="25"/>
      <c r="BB173" s="25">
        <f>Cumulative!BB178</f>
        <v>-71.233296889831806</v>
      </c>
      <c r="BC173" s="25">
        <f>IF((Cumulative!BC177+Cumulative!BC178)&gt;=(Cumulative!BB177+Cumulative!BB178),0,(Cumulative!BC177+Cumulative!BC178)-(Cumulative!BB177+Cumulative!BB178))</f>
        <v>0</v>
      </c>
      <c r="BD173" s="25">
        <f>IF((Cumulative!BD177+Cumulative!BD178)&gt;=(Cumulative!BC177+Cumulative!BC178),0,(Cumulative!BD177+Cumulative!BD178)-(Cumulative!BC177+Cumulative!BC178))</f>
        <v>-71.130597477376227</v>
      </c>
      <c r="BE173" s="25">
        <f>IF((Cumulative!BE177+Cumulative!BE178)&gt;=(Cumulative!BD177+Cumulative!BD178),0,(Cumulative!BE177+Cumulative!BE178)-(Cumulative!BD177+Cumulative!BD178))</f>
        <v>-187.25515978268862</v>
      </c>
      <c r="BF173" s="25"/>
      <c r="BG173" s="25">
        <f>Cumulative!BG178</f>
        <v>-14.785540950177126</v>
      </c>
      <c r="BH173" s="25">
        <f>IF((Cumulative!BH177+Cumulative!BH178)&gt;=(Cumulative!BG177+Cumulative!BG178),0,(Cumulative!BH177+Cumulative!BH178)-(Cumulative!BG177+Cumulative!BG178))</f>
        <v>-172.61465358919625</v>
      </c>
      <c r="BI173" s="25">
        <f>IF((Cumulative!BI177+Cumulative!BI178)&gt;=(Cumulative!BH177+Cumulative!BH178),0,(Cumulative!BI177+Cumulative!BI178)-(Cumulative!BH177+Cumulative!BH178))</f>
        <v>-113.21629964274996</v>
      </c>
      <c r="BJ173" s="25">
        <f>IF((Cumulative!BJ177+Cumulative!BJ178)&gt;=(Cumulative!BI177+Cumulative!BI178),0,(Cumulative!BJ177+Cumulative!BJ178)-(Cumulative!BI177+Cumulative!BI178))</f>
        <v>0</v>
      </c>
      <c r="BK173" s="25"/>
      <c r="BL173" s="25">
        <f>Cumulative!BL178</f>
        <v>-25.146809099133744</v>
      </c>
      <c r="BM173" s="25">
        <f>IF((Cumulative!BM177+Cumulative!BM178)&gt;=(Cumulative!BL177+Cumulative!BL178),0,(Cumulative!BM177+Cumulative!BM178)-(Cumulative!BL177+Cumulative!BL178))</f>
        <v>0</v>
      </c>
      <c r="BN173" s="187">
        <f>IF((Cumulative!BN177+Cumulative!BN178)&gt;=(Cumulative!BM177+Cumulative!BM178),0,(Cumulative!BN177+Cumulative!BN178)-(Cumulative!BM177+Cumulative!BM178))</f>
        <v>-112.40048769035883</v>
      </c>
      <c r="BO173" s="187">
        <f>IF((Cumulative!BO177+Cumulative!BO178)&gt;=(Cumulative!BN177+Cumulative!BN178),0,(Cumulative!BO177+Cumulative!BO178)-(Cumulative!BN177+Cumulative!BN178))</f>
        <v>-71.976288555440377</v>
      </c>
      <c r="BP173" s="25"/>
      <c r="BQ173" s="25">
        <f>Cumulative!BQ178</f>
        <v>0</v>
      </c>
      <c r="BR173" s="25">
        <f>IF((Cumulative!BR177+Cumulative!BR178)&gt;=(Cumulative!BQ177+Cumulative!BQ178),0,(Cumulative!BR177+Cumulative!BR178)-(Cumulative!BQ177+Cumulative!BQ178))</f>
        <v>0</v>
      </c>
      <c r="BS173" s="25">
        <f>IF((Cumulative!BS177+Cumulative!BS178)&gt;=(Cumulative!BR177+Cumulative!BR178),0,(Cumulative!BS177+Cumulative!BS178)-(Cumulative!BR177+Cumulative!BR178))</f>
        <v>-174.47744236668163</v>
      </c>
      <c r="BT173" s="25">
        <f>IF((Cumulative!BT177+Cumulative!BT178)&gt;=(Cumulative!BS177+Cumulative!BS178),0,(Cumulative!BT177+Cumulative!BT178)-(Cumulative!BS177+Cumulative!BS178))</f>
        <v>0</v>
      </c>
    </row>
    <row r="174" spans="2:72" s="8" customFormat="1" outlineLevel="1" x14ac:dyDescent="0.2">
      <c r="B174" s="214" t="s">
        <v>56</v>
      </c>
      <c r="C174" s="214" t="s">
        <v>57</v>
      </c>
      <c r="D174" s="96">
        <f>(D171-(D173+D172))</f>
        <v>-0.36346574500564088</v>
      </c>
      <c r="E174" s="94">
        <f>(E171-(E173+E172))</f>
        <v>10.546565715631303</v>
      </c>
      <c r="F174" s="94">
        <f>(F171-(F173+F172))</f>
        <v>6.1523556856866506</v>
      </c>
      <c r="G174" s="94">
        <f>(G171-(G173+G172))</f>
        <v>-5.4648067300300625</v>
      </c>
      <c r="H174" s="94"/>
      <c r="I174" s="94">
        <f>(I171-(I173+I172))</f>
        <v>2.5317121607670074</v>
      </c>
      <c r="J174" s="94">
        <f>(J171-(J173+J172))</f>
        <v>13.62077245245996</v>
      </c>
      <c r="K174" s="94">
        <f>(K171-(K173+K172))</f>
        <v>10.858300723775258</v>
      </c>
      <c r="L174" s="94">
        <f>(L171-(L173+L172))</f>
        <v>-11.531006386989688</v>
      </c>
      <c r="M174" s="94"/>
      <c r="N174" s="23">
        <f>(N171-(N173+N172))</f>
        <v>-1.1155893601379887</v>
      </c>
      <c r="O174" s="94">
        <f>(O171-(O173+O172))</f>
        <v>0.17218234576390046</v>
      </c>
      <c r="P174" s="94">
        <f>(P171-(P173+P172))</f>
        <v>8.347088509126479</v>
      </c>
      <c r="Q174" s="94">
        <f>(Q171-(Q173+Q172))</f>
        <v>1.0290531317737077</v>
      </c>
      <c r="R174" s="94"/>
      <c r="S174" s="23">
        <f>(S171-(S173+S172))</f>
        <v>3.3444869830315334</v>
      </c>
      <c r="T174" s="23">
        <f>(T171-(T173+T172))</f>
        <v>2.2481592969004254</v>
      </c>
      <c r="U174" s="23">
        <f>(U171-(U173+U172))</f>
        <v>1.3814260127281557</v>
      </c>
      <c r="V174" s="23">
        <f>(V171-(V173+V172))</f>
        <v>-0.32095230065036162</v>
      </c>
      <c r="W174" s="23"/>
      <c r="X174" s="23">
        <f>(X171-(X173+X172))</f>
        <v>-2.0099613685424913</v>
      </c>
      <c r="Y174" s="23">
        <f>(Y171-(Y173+Y172))</f>
        <v>3.8745097564198119</v>
      </c>
      <c r="Z174" s="23">
        <f>(Z171-(Z173+Z172))</f>
        <v>2.9038549429840401</v>
      </c>
      <c r="AA174" s="23">
        <f>(AA171-(AA173+AA172))</f>
        <v>3.2572668797304516</v>
      </c>
      <c r="AB174" s="23"/>
      <c r="AC174" s="23">
        <f>(AC171-(AC173+AC172))</f>
        <v>1.5806487798411197</v>
      </c>
      <c r="AD174" s="23">
        <f>(AD171-(AD173+AD172))</f>
        <v>-1.5461578147494208</v>
      </c>
      <c r="AE174" s="23">
        <f>(AE171-(AE173+AE172))</f>
        <v>-2.5201597985758788</v>
      </c>
      <c r="AF174" s="23">
        <f>(AF171-(AF173+AF172))</f>
        <v>-6.0486113822377492</v>
      </c>
      <c r="AG174" s="23"/>
      <c r="AH174" s="23">
        <f>(AH171-(AH173+AH172))</f>
        <v>-4.447937159262521</v>
      </c>
      <c r="AI174" s="23">
        <f>(AI171-(AI173+AI172))</f>
        <v>-0.20215988624103431</v>
      </c>
      <c r="AJ174" s="23">
        <f>(AJ171-(AJ173+AJ172))</f>
        <v>6.8800671932024642</v>
      </c>
      <c r="AK174" s="23">
        <f>(AK171-(AK173+AK172))</f>
        <v>-2.6924325526947825</v>
      </c>
      <c r="AL174" s="23"/>
      <c r="AM174" s="23">
        <f>(AM171-(AM173+AM172))</f>
        <v>-2.4044605010653726</v>
      </c>
      <c r="AN174" s="23">
        <f>(AN171-(AN173+AN172))</f>
        <v>2.4656802432078138</v>
      </c>
      <c r="AO174" s="23">
        <f>(AO171-(AO173+AO172))</f>
        <v>2.3666024859529955</v>
      </c>
      <c r="AP174" s="252">
        <f>(AP171-(AP173+AP172))</f>
        <v>-11.325485201305128</v>
      </c>
      <c r="AQ174" s="23"/>
      <c r="AR174" s="23">
        <f>(AR171-(AR173+AR172))</f>
        <v>1.0243771636201586</v>
      </c>
      <c r="AS174" s="23">
        <f>(AS171-(AS173+AS172))</f>
        <v>0.64778167993785019</v>
      </c>
      <c r="AT174" s="23">
        <f>(AT171-(AT173+AT172))</f>
        <v>-1.403713087967958</v>
      </c>
      <c r="AU174" s="23">
        <f>(AU171-(AU173+AU172))</f>
        <v>1.089903378947497</v>
      </c>
      <c r="AV174" s="23"/>
      <c r="AW174" s="23">
        <f>(AW171-(AW173+AW172))</f>
        <v>-0.33628637609730205</v>
      </c>
      <c r="AX174" s="23">
        <f>(AX171-(AX173+AX172))</f>
        <v>-1.1984863227197096</v>
      </c>
      <c r="AY174" s="252">
        <f>(AY171-(AY173+AY172))</f>
        <v>-0.93795634277753237</v>
      </c>
      <c r="AZ174" s="321"/>
      <c r="BA174" s="23"/>
      <c r="BB174" s="23">
        <f>(BB171-(BB173+BB172))</f>
        <v>14.116531678542763</v>
      </c>
      <c r="BC174" s="23">
        <f>(BC171-(BC173+BC172))</f>
        <v>1.2181778466710398</v>
      </c>
      <c r="BD174" s="23">
        <f>(BD171-(BD173+BD172))</f>
        <v>-2.5326249379890555</v>
      </c>
      <c r="BE174" s="23">
        <f>(BE171-(BE173+BE172))</f>
        <v>8.2046638307044759</v>
      </c>
      <c r="BF174" s="23"/>
      <c r="BG174" s="23">
        <f>(BG171-(BG173+BG172))</f>
        <v>0.53590715339861283</v>
      </c>
      <c r="BH174" s="23">
        <f>(BH171-(BH173+BH172))</f>
        <v>-0.60092699745504774</v>
      </c>
      <c r="BI174" s="23">
        <f>(BI171-(BI173+BI172))</f>
        <v>5.5914584715647777</v>
      </c>
      <c r="BJ174" s="23">
        <f>(BJ171-(BJ173+BJ172))</f>
        <v>29.630388741559727</v>
      </c>
      <c r="BK174" s="23"/>
      <c r="BL174" s="23">
        <f>(BL171-(BL173+BL172))</f>
        <v>10.093986474498907</v>
      </c>
      <c r="BM174" s="23">
        <f>(BM171-(BM173+BM172))</f>
        <v>7.9806809802923624</v>
      </c>
      <c r="BN174" s="252">
        <f>(BN171-(BN173+BN172))</f>
        <v>4.0458901384920694</v>
      </c>
      <c r="BO174" s="252">
        <f>(BO171-(BO173+BO172))</f>
        <v>16.187575484806494</v>
      </c>
      <c r="BP174" s="23"/>
      <c r="BQ174" s="23">
        <f>(BQ171-(BQ173+BQ172))</f>
        <v>-6.8159677977672288</v>
      </c>
      <c r="BR174" s="23">
        <f>(BR171-(BR173+BR172))</f>
        <v>13.617860378419067</v>
      </c>
      <c r="BS174" s="23">
        <f>(BS171-(BS173+BS172))</f>
        <v>24.801316288042841</v>
      </c>
      <c r="BT174" s="23">
        <f>(BT171-(BT173+BT172))</f>
        <v>0.53013674235909036</v>
      </c>
    </row>
    <row r="175" spans="2:72" x14ac:dyDescent="0.2">
      <c r="B175" s="52" t="s">
        <v>58</v>
      </c>
      <c r="C175" s="52" t="s">
        <v>6</v>
      </c>
      <c r="D175" s="90">
        <f>Cumulative!D180</f>
        <v>-15.629027035242961</v>
      </c>
      <c r="E175" s="91">
        <f>Cumulative!E180-Cumulative!D180</f>
        <v>-12.048116474662715</v>
      </c>
      <c r="F175" s="91">
        <f>Cumulative!F180-Cumulative!E180</f>
        <v>-9.367039395747419</v>
      </c>
      <c r="G175" s="91">
        <f>Cumulative!G180-Cumulative!F180</f>
        <v>-6.076156705191238E-3</v>
      </c>
      <c r="H175" s="91"/>
      <c r="I175" s="92">
        <f>Cumulative!I180</f>
        <v>-6.5429963635407145</v>
      </c>
      <c r="J175" s="91">
        <f>Cumulative!J180-Cumulative!I180</f>
        <v>-1.7750496049474318</v>
      </c>
      <c r="K175" s="91">
        <f>Cumulative!K180-Cumulative!J180</f>
        <v>-3.953833083920367</v>
      </c>
      <c r="L175" s="91">
        <f>Cumulative!L180-Cumulative!K180</f>
        <v>-16.175747172158182</v>
      </c>
      <c r="M175" s="91"/>
      <c r="N175" s="21">
        <f>Cumulative!N180</f>
        <v>-2.2883884310522871</v>
      </c>
      <c r="O175" s="91">
        <f>Cumulative!O180-Cumulative!N180</f>
        <v>-14.750114010370716</v>
      </c>
      <c r="P175" s="91">
        <f>Cumulative!P180-Cumulative!O180</f>
        <v>-3.5053007901991968</v>
      </c>
      <c r="Q175" s="91">
        <f>Cumulative!Q180-Cumulative!P180</f>
        <v>0.19072150957450162</v>
      </c>
      <c r="R175" s="91"/>
      <c r="S175" s="21">
        <f>Cumulative!S180</f>
        <v>-8.5220101009938602</v>
      </c>
      <c r="T175" s="21">
        <f>Cumulative!T180-Cumulative!S180</f>
        <v>-21.653888206925746</v>
      </c>
      <c r="U175" s="21">
        <f>U32/U$148</f>
        <v>-19.75280413602124</v>
      </c>
      <c r="V175" s="21">
        <f>Cumulative!V180-Cumulative!U180</f>
        <v>-19.04426315377043</v>
      </c>
      <c r="W175" s="21"/>
      <c r="X175" s="21">
        <f>Cumulative!X180</f>
        <v>-14.873714127214475</v>
      </c>
      <c r="Y175" s="21">
        <f>Cumulative!Y180-Cumulative!X180</f>
        <v>-15.556854218447173</v>
      </c>
      <c r="Z175" s="21">
        <f>Cumulative!Z180-Cumulative!Y180</f>
        <v>-13.699102970929623</v>
      </c>
      <c r="AA175" s="21">
        <f>Cumulative!AA180-Cumulative!Z180</f>
        <v>-24.088525473439006</v>
      </c>
      <c r="AB175" s="21"/>
      <c r="AC175" s="21">
        <f>Cumulative!AC180</f>
        <v>-20.752388819204374</v>
      </c>
      <c r="AD175" s="21">
        <f>Cumulative!AD180-Cumulative!AC180</f>
        <v>-17.894737566039016</v>
      </c>
      <c r="AE175" s="21">
        <f>Cumulative!AE180-Cumulative!AD180</f>
        <v>-16.02044540772954</v>
      </c>
      <c r="AF175" s="21">
        <f>Cumulative!AF180-Cumulative!AE180</f>
        <v>-15.765945650033338</v>
      </c>
      <c r="AG175" s="21"/>
      <c r="AH175" s="21">
        <f>Cumulative!AH180</f>
        <v>-17.070936686339561</v>
      </c>
      <c r="AI175" s="21">
        <f>Cumulative!AI180-Cumulative!AH180</f>
        <v>10.887655470035916</v>
      </c>
      <c r="AJ175" s="21">
        <f>Cumulative!AJ180-Cumulative!AI180</f>
        <v>-7.7011314551354833</v>
      </c>
      <c r="AK175" s="21">
        <f>Cumulative!AK180-Cumulative!AJ180</f>
        <v>-11.742383357125101</v>
      </c>
      <c r="AL175" s="21"/>
      <c r="AM175" s="21">
        <f>Cumulative!AM180</f>
        <v>-6.2153035593576611</v>
      </c>
      <c r="AN175" s="21">
        <f>Cumulative!AN180-Cumulative!AM180</f>
        <v>-14.400444607111066</v>
      </c>
      <c r="AO175" s="21">
        <f>Cumulative!AO180-Cumulative!AN180</f>
        <v>-9.6551998673794159</v>
      </c>
      <c r="AP175" s="132">
        <f>Cumulative!AP180-Cumulative!AO180</f>
        <v>13.047173354805071</v>
      </c>
      <c r="AQ175" s="21"/>
      <c r="AR175" s="21">
        <f>Cumulative!AR180</f>
        <v>-7.3212838458734169</v>
      </c>
      <c r="AS175" s="21">
        <f>Cumulative!AS180-Cumulative!AR180</f>
        <v>-18.92872696549842</v>
      </c>
      <c r="AT175" s="21">
        <f>Cumulative!AT180-Cumulative!AS180</f>
        <v>-10.21622577693693</v>
      </c>
      <c r="AU175" s="21">
        <f>Cumulative!AU180-Cumulative!AT180</f>
        <v>-10.66016195687159</v>
      </c>
      <c r="AV175" s="21"/>
      <c r="AW175" s="21">
        <f>Cumulative!AW180</f>
        <v>-7.7076837401501725</v>
      </c>
      <c r="AX175" s="21">
        <f>Cumulative!AX180-Cumulative!AW180</f>
        <v>-14.842704597731384</v>
      </c>
      <c r="AY175" s="132">
        <f>Cumulative!AY180-Cumulative!AX180</f>
        <v>-10.581478383374318</v>
      </c>
      <c r="AZ175" s="328"/>
      <c r="BA175" s="21"/>
      <c r="BB175" s="21">
        <f>Cumulative!BB180</f>
        <v>-6.8665598535133903</v>
      </c>
      <c r="BC175" s="21">
        <f>Cumulative!BC180-Cumulative!BB180</f>
        <v>-9.3725043360078928</v>
      </c>
      <c r="BD175" s="21">
        <f>Cumulative!BD180-Cumulative!BC180</f>
        <v>-10.42722483453219</v>
      </c>
      <c r="BE175" s="21">
        <f>Cumulative!BE180-Cumulative!BD180</f>
        <v>-16.703893647129643</v>
      </c>
      <c r="BF175" s="21"/>
      <c r="BG175" s="21">
        <f>Cumulative!BG180</f>
        <v>-16.049732183835392</v>
      </c>
      <c r="BH175" s="21">
        <f>Cumulative!BH180-Cumulative!BG180</f>
        <v>7.6231603941251738</v>
      </c>
      <c r="BI175" s="21">
        <f>Cumulative!BI180-Cumulative!BH180</f>
        <v>-4.3313992212773584</v>
      </c>
      <c r="BJ175" s="21">
        <f>Cumulative!BJ180-Cumulative!BI180</f>
        <v>-33.507803811703297</v>
      </c>
      <c r="BK175" s="21"/>
      <c r="BL175" s="21">
        <f>Cumulative!BL180</f>
        <v>-19.780246421097754</v>
      </c>
      <c r="BM175" s="21">
        <f>Cumulative!BM180-Cumulative!BL180</f>
        <v>-15.200135010627644</v>
      </c>
      <c r="BN175" s="132">
        <f>Cumulative!BN180-Cumulative!BM180</f>
        <v>-11.17895754613852</v>
      </c>
      <c r="BO175" s="132">
        <f>Cumulative!BO180-Cumulative!BN180</f>
        <v>-10.676275270255246</v>
      </c>
      <c r="BP175" s="21"/>
      <c r="BQ175" s="21">
        <f>Cumulative!BQ180</f>
        <v>-39.802679875640742</v>
      </c>
      <c r="BR175" s="21">
        <f>Cumulative!BR180-Cumulative!BQ180</f>
        <v>-14.980130638798343</v>
      </c>
      <c r="BS175" s="21">
        <f>Cumulative!BS180-Cumulative!BR180</f>
        <v>-13.714375598059853</v>
      </c>
      <c r="BT175" s="21">
        <f>Cumulative!BT180-Cumulative!BS180</f>
        <v>25.995544764644407</v>
      </c>
    </row>
    <row r="176" spans="2:72" ht="24" x14ac:dyDescent="0.2">
      <c r="B176" s="52" t="s">
        <v>59</v>
      </c>
      <c r="C176" s="52" t="s">
        <v>297</v>
      </c>
      <c r="D176" s="90">
        <f>Cumulative!D181</f>
        <v>4.6259276637082758</v>
      </c>
      <c r="E176" s="91">
        <f>Cumulative!E181-Cumulative!D181</f>
        <v>-22.576905176029175</v>
      </c>
      <c r="F176" s="91">
        <f>Cumulative!F181-Cumulative!E181</f>
        <v>6.7605472595715277</v>
      </c>
      <c r="G176" s="91">
        <f>Cumulative!G181-Cumulative!F181</f>
        <v>5.4656506406835952</v>
      </c>
      <c r="H176" s="91"/>
      <c r="I176" s="92">
        <f>Cumulative!I181</f>
        <v>-1.0521401187603159</v>
      </c>
      <c r="J176" s="91">
        <f>Cumulative!J181-Cumulative!I181</f>
        <v>1.1811020717601322</v>
      </c>
      <c r="K176" s="91">
        <f>Cumulative!K181-Cumulative!J181</f>
        <v>-2.754131956478957</v>
      </c>
      <c r="L176" s="91">
        <f>Cumulative!L181-Cumulative!K181</f>
        <v>-0.54614373678712402</v>
      </c>
      <c r="M176" s="91"/>
      <c r="N176" s="21">
        <f>Cumulative!N181</f>
        <v>-4.5481720067164204</v>
      </c>
      <c r="O176" s="91">
        <f>Cumulative!O181-Cumulative!N181</f>
        <v>-2.4559103727275993</v>
      </c>
      <c r="P176" s="91">
        <f>Cumulative!P181-Cumulative!O181</f>
        <v>-8.8488386837472497</v>
      </c>
      <c r="Q176" s="91">
        <f>Cumulative!Q181-Cumulative!P181</f>
        <v>69.23421340579975</v>
      </c>
      <c r="R176" s="91"/>
      <c r="S176" s="21">
        <f>Cumulative!S181</f>
        <v>-21.723086125363594</v>
      </c>
      <c r="T176" s="21">
        <f>Cumulative!T181-Cumulative!S181</f>
        <v>-17.773889315775982</v>
      </c>
      <c r="U176" s="21">
        <f>U33/U$148</f>
        <v>1.3337906329789262</v>
      </c>
      <c r="V176" s="21">
        <f>Cumulative!V181-Cumulative!U181</f>
        <v>-23.870964017187752</v>
      </c>
      <c r="W176" s="21"/>
      <c r="X176" s="21">
        <f>Cumulative!X181</f>
        <v>2.6263495215621959</v>
      </c>
      <c r="Y176" s="21">
        <f>Cumulative!Y181-Cumulative!X181</f>
        <v>-7.0101732121439486</v>
      </c>
      <c r="Z176" s="21">
        <f>Cumulative!Z181-Cumulative!Y181</f>
        <v>-18.15638960039178</v>
      </c>
      <c r="AA176" s="21">
        <f>Cumulative!AA181-Cumulative!Z181</f>
        <v>-4.3562242363443282</v>
      </c>
      <c r="AB176" s="21"/>
      <c r="AC176" s="21">
        <f>Cumulative!AC181</f>
        <v>-86.323818847452102</v>
      </c>
      <c r="AD176" s="21">
        <f>Cumulative!AD181-Cumulative!AC181</f>
        <v>-26.030499938741855</v>
      </c>
      <c r="AE176" s="21">
        <f>Cumulative!AE181-Cumulative!AD181</f>
        <v>115.73139989099661</v>
      </c>
      <c r="AF176" s="21">
        <f>Cumulative!AF181-Cumulative!AE181</f>
        <v>2.4838101276810773</v>
      </c>
      <c r="AG176" s="21"/>
      <c r="AH176" s="21">
        <f>Cumulative!AH181</f>
        <v>12.447191734220812</v>
      </c>
      <c r="AI176" s="21">
        <f>Cumulative!AI181-Cumulative!AH181</f>
        <v>-42.403251686776343</v>
      </c>
      <c r="AJ176" s="21">
        <f>Cumulative!AJ181-Cumulative!AI181</f>
        <v>-0.80776179307160945</v>
      </c>
      <c r="AK176" s="21">
        <f>Cumulative!AK181-Cumulative!AJ181</f>
        <v>45.052315362051253</v>
      </c>
      <c r="AL176" s="21"/>
      <c r="AM176" s="21">
        <f>Cumulative!AM181</f>
        <v>-1.2400362332538399</v>
      </c>
      <c r="AN176" s="21">
        <f>Cumulative!AN181-Cumulative!AM181</f>
        <v>15.641980572264284</v>
      </c>
      <c r="AO176" s="21">
        <f>Cumulative!AO181-Cumulative!AN181</f>
        <v>32.617903876002401</v>
      </c>
      <c r="AP176" s="132">
        <f>Cumulative!AP181-Cumulative!AO181</f>
        <v>-24.698454124235059</v>
      </c>
      <c r="AQ176" s="21"/>
      <c r="AR176" s="21">
        <f>Cumulative!AR181</f>
        <v>-14.732953912066259</v>
      </c>
      <c r="AS176" s="21">
        <f>Cumulative!AS181-Cumulative!AR181</f>
        <v>-20.468872777318708</v>
      </c>
      <c r="AT176" s="21">
        <f>Cumulative!AT181-Cumulative!AS181</f>
        <v>-0.84054817957112249</v>
      </c>
      <c r="AU176" s="21">
        <f>Cumulative!AU181-Cumulative!AT181</f>
        <v>-24.917007719780152</v>
      </c>
      <c r="AV176" s="21"/>
      <c r="AW176" s="21">
        <f>Cumulative!AW181</f>
        <v>19.423901083380191</v>
      </c>
      <c r="AX176" s="21">
        <f>Cumulative!AX181-Cumulative!AW181</f>
        <v>19.914746512613785</v>
      </c>
      <c r="AY176" s="132">
        <f>Cumulative!AY181-Cumulative!AX181</f>
        <v>27.127768554845204</v>
      </c>
      <c r="AZ176" s="328"/>
      <c r="BA176" s="21"/>
      <c r="BB176" s="21">
        <f>Cumulative!BB181</f>
        <v>-2.544461265515114</v>
      </c>
      <c r="BC176" s="21">
        <f>Cumulative!BC181-Cumulative!BB181</f>
        <v>8.1671880914268407</v>
      </c>
      <c r="BD176" s="21">
        <f>Cumulative!BD181-Cumulative!BC181</f>
        <v>31.140781568375481</v>
      </c>
      <c r="BE176" s="21">
        <f>Cumulative!BE181-Cumulative!BD181</f>
        <v>-176.16662497882331</v>
      </c>
      <c r="BF176" s="21"/>
      <c r="BG176" s="21">
        <f>Cumulative!BG181</f>
        <v>-33.459844064759572</v>
      </c>
      <c r="BH176" s="21">
        <f>Cumulative!BH181-Cumulative!BG181</f>
        <v>-27.983908568544109</v>
      </c>
      <c r="BI176" s="21">
        <f>Cumulative!BI181-Cumulative!BH181</f>
        <v>29.337199994278073</v>
      </c>
      <c r="BJ176" s="21">
        <f>Cumulative!BJ181-Cumulative!BI181</f>
        <v>-4.5752622368756022</v>
      </c>
      <c r="BK176" s="21"/>
      <c r="BL176" s="21">
        <f>Cumulative!BL181</f>
        <v>0.85953159935689405</v>
      </c>
      <c r="BM176" s="21">
        <f>Cumulative!BM181-Cumulative!BL181</f>
        <v>-13.034292349869137</v>
      </c>
      <c r="BN176" s="132">
        <f>Cumulative!BN181-Cumulative!BM181</f>
        <v>-11.653348656989452</v>
      </c>
      <c r="BO176" s="132">
        <f>Cumulative!BO181-Cumulative!BN181</f>
        <v>23.374375174766282</v>
      </c>
      <c r="BP176" s="21"/>
      <c r="BQ176" s="21">
        <f>Cumulative!BQ181</f>
        <v>1.3074655209553501</v>
      </c>
      <c r="BR176" s="21">
        <f>Cumulative!BR181-Cumulative!BQ181</f>
        <v>7.7234256418695484</v>
      </c>
      <c r="BS176" s="21">
        <f>Cumulative!BS181-Cumulative!BR181</f>
        <v>0.21911590724419838</v>
      </c>
      <c r="BT176" s="21">
        <f>Cumulative!BT181-Cumulative!BS181</f>
        <v>0.13766554052904745</v>
      </c>
    </row>
    <row r="177" spans="2:72" ht="24" x14ac:dyDescent="0.2">
      <c r="B177" s="52" t="s">
        <v>179</v>
      </c>
      <c r="C177" s="52" t="s">
        <v>178</v>
      </c>
      <c r="D177" s="90"/>
      <c r="E177" s="91"/>
      <c r="F177" s="91"/>
      <c r="G177" s="91"/>
      <c r="H177" s="91"/>
      <c r="I177" s="92"/>
      <c r="J177" s="91"/>
      <c r="K177" s="91"/>
      <c r="L177" s="91"/>
      <c r="M177" s="91"/>
      <c r="N177" s="91"/>
      <c r="O177" s="91"/>
      <c r="P177" s="91">
        <f>Cumulative!P182-Cumulative!O182</f>
        <v>0.56516652631697928</v>
      </c>
      <c r="Q177" s="91">
        <f>Cumulative!Q182-Cumulative!P182</f>
        <v>3.6251738282222523</v>
      </c>
      <c r="R177" s="91"/>
      <c r="S177" s="91">
        <f>Cumulative!S182-Cumulative!R182</f>
        <v>16.320453306620315</v>
      </c>
      <c r="T177" s="91">
        <f>Cumulative!T182-Cumulative!S182</f>
        <v>8.2802212954480936</v>
      </c>
      <c r="U177" s="91">
        <f>U34/U$148</f>
        <v>4.8905656542560623</v>
      </c>
      <c r="V177" s="91">
        <f>Cumulative!V182-Cumulative!U182</f>
        <v>7.7471068755686723</v>
      </c>
      <c r="W177" s="91"/>
      <c r="X177" s="91">
        <f>Cumulative!X182-Cumulative!W182</f>
        <v>15.677698674631474</v>
      </c>
      <c r="Y177" s="91">
        <f>Cumulative!Y182-Cumulative!X182</f>
        <v>6.298352553479651</v>
      </c>
      <c r="Z177" s="91">
        <f>Cumulative!Z182-Cumulative!Y182</f>
        <v>0.60804307510959887</v>
      </c>
      <c r="AA177" s="91">
        <f>Cumulative!AA182-Cumulative!Z182</f>
        <v>0.44868414502041887</v>
      </c>
      <c r="AB177" s="91"/>
      <c r="AC177" s="91"/>
      <c r="AD177" s="91"/>
      <c r="AE177" s="91"/>
      <c r="AF177" s="91"/>
      <c r="AG177" s="91"/>
      <c r="AH177" s="91"/>
      <c r="AI177" s="91"/>
      <c r="AJ177" s="91"/>
      <c r="AK177" s="91"/>
      <c r="AL177" s="91"/>
      <c r="AM177" s="91"/>
      <c r="AN177" s="91"/>
      <c r="AO177" s="91"/>
      <c r="AQ177" s="91"/>
      <c r="AR177" s="91"/>
      <c r="AS177" s="91"/>
      <c r="AT177" s="91"/>
      <c r="AU177" s="91"/>
      <c r="AV177" s="91"/>
      <c r="AW177" s="91"/>
      <c r="AX177" s="91"/>
      <c r="AY177" s="268"/>
      <c r="AZ177" s="351"/>
      <c r="BA177" s="91"/>
      <c r="BB177" s="91"/>
      <c r="BC177" s="91"/>
      <c r="BD177" s="91"/>
      <c r="BE177" s="91"/>
      <c r="BF177" s="91"/>
      <c r="BG177" s="91"/>
      <c r="BH177" s="91"/>
      <c r="BI177" s="91"/>
      <c r="BJ177" s="91"/>
      <c r="BK177" s="91"/>
      <c r="BL177" s="91"/>
      <c r="BM177" s="91"/>
      <c r="BN177" s="268"/>
      <c r="BO177" s="268"/>
      <c r="BP177" s="91"/>
      <c r="BQ177" s="91"/>
      <c r="BR177" s="91"/>
      <c r="BS177" s="91"/>
      <c r="BT177" s="91"/>
    </row>
    <row r="178" spans="2:72" ht="24" x14ac:dyDescent="0.2">
      <c r="B178" s="52" t="s">
        <v>203</v>
      </c>
      <c r="C178" s="52" t="s">
        <v>202</v>
      </c>
      <c r="D178" s="90"/>
      <c r="E178" s="91"/>
      <c r="F178" s="91"/>
      <c r="G178" s="91"/>
      <c r="H178" s="91"/>
      <c r="I178" s="92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>
        <f>Cumulative!Y183-Cumulative!X183</f>
        <v>46.51407734032847</v>
      </c>
      <c r="Z178" s="91">
        <f>Cumulative!Z183-Cumulative!Y183</f>
        <v>1.2869720009444023</v>
      </c>
      <c r="AA178" s="91">
        <f>Cumulative!AA183-Cumulative!Z183</f>
        <v>0.94967602715462363</v>
      </c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Q178" s="91"/>
      <c r="AR178" s="91"/>
      <c r="AS178" s="91"/>
      <c r="AT178" s="91"/>
      <c r="AU178" s="91"/>
      <c r="AV178" s="91"/>
      <c r="AW178" s="91"/>
      <c r="AX178" s="91"/>
      <c r="AY178" s="268"/>
      <c r="AZ178" s="351"/>
      <c r="BA178" s="91"/>
      <c r="BB178" s="91"/>
      <c r="BC178" s="91"/>
      <c r="BD178" s="91"/>
      <c r="BE178" s="91"/>
      <c r="BF178" s="91"/>
      <c r="BG178" s="91"/>
      <c r="BH178" s="91"/>
      <c r="BI178" s="91"/>
      <c r="BJ178" s="91"/>
      <c r="BK178" s="91"/>
      <c r="BL178" s="91"/>
      <c r="BM178" s="91"/>
      <c r="BN178" s="268"/>
      <c r="BO178" s="268"/>
      <c r="BP178" s="91"/>
      <c r="BQ178" s="91"/>
      <c r="BR178" s="91"/>
      <c r="BS178" s="91"/>
      <c r="BT178" s="91"/>
    </row>
    <row r="179" spans="2:72" x14ac:dyDescent="0.2">
      <c r="B179" s="3" t="s">
        <v>60</v>
      </c>
      <c r="C179" s="3" t="s">
        <v>7</v>
      </c>
      <c r="D179" s="99">
        <f>D169+D170+D171+D175+D176</f>
        <v>201.92174252086627</v>
      </c>
      <c r="E179" s="100">
        <f t="shared" ref="E179:L179" si="36">E169+E170+E171+E175+E176</f>
        <v>56.637609938417668</v>
      </c>
      <c r="F179" s="100">
        <f t="shared" si="36"/>
        <v>211.66381301759569</v>
      </c>
      <c r="G179" s="100">
        <f t="shared" si="36"/>
        <v>139.53018657455331</v>
      </c>
      <c r="H179" s="100"/>
      <c r="I179" s="100">
        <f t="shared" si="36"/>
        <v>102.15622965588445</v>
      </c>
      <c r="J179" s="100">
        <f t="shared" si="36"/>
        <v>111.50148597656101</v>
      </c>
      <c r="K179" s="100">
        <f t="shared" si="36"/>
        <v>101.9952558702273</v>
      </c>
      <c r="L179" s="100">
        <f t="shared" si="36"/>
        <v>184.47262508110006</v>
      </c>
      <c r="M179" s="100"/>
      <c r="N179" s="2">
        <f>N169+N170+N171+N175+N176</f>
        <v>40.161216964967608</v>
      </c>
      <c r="O179" s="100">
        <f>O169+O170+O171+O175+O176</f>
        <v>180.73896485529323</v>
      </c>
      <c r="P179" s="100">
        <f>P169+P170+P171+P175+P176+P177</f>
        <v>95.677847896195104</v>
      </c>
      <c r="Q179" s="100">
        <f>Q169+Q170+Q171+Q175+Q176+Q177</f>
        <v>-100.05976009277991</v>
      </c>
      <c r="R179" s="100"/>
      <c r="S179" s="100">
        <f>S169+S170+S171+S175+S176+S177</f>
        <v>132.39666258789327</v>
      </c>
      <c r="T179" s="100">
        <f>T169+T170+T171+T175+T176+T177</f>
        <v>122.91373799192999</v>
      </c>
      <c r="U179" s="100">
        <f>U169+U170+U171+U175+U176+U177</f>
        <v>52.017834686178126</v>
      </c>
      <c r="V179" s="100">
        <f>V169+V170+V171+V175+V176+V177</f>
        <v>50.043271946041301</v>
      </c>
      <c r="W179" s="100"/>
      <c r="X179" s="100">
        <f>X169+X170+X171+X175+X176+X177+X178</f>
        <v>221.99353328429027</v>
      </c>
      <c r="Y179" s="100">
        <f>Y169+Y170+Y171+Y175+Y176+Y177+Y178</f>
        <v>142.26236246041174</v>
      </c>
      <c r="Z179" s="100">
        <f>Z169+Z170+Z171+Z175+Z176+Z177+Z178</f>
        <v>45.592758644057461</v>
      </c>
      <c r="AA179" s="100">
        <f>AA169+AA170+AA171+AA175+AA176+AA177+AA178</f>
        <v>84.073168422940086</v>
      </c>
      <c r="AB179" s="100"/>
      <c r="AC179" s="100">
        <f>AC169+AC170+AC171+AC175+AC176+AC177+AC178</f>
        <v>23.709731697616746</v>
      </c>
      <c r="AD179" s="100">
        <f>AD169+AD170+AD171+AD175+AD176+AD177+AD178</f>
        <v>8.1599200471087556</v>
      </c>
      <c r="AE179" s="100">
        <f>AE169+AE170+AE171+AE175+AE176+AE177+AE178</f>
        <v>177.95508288869846</v>
      </c>
      <c r="AF179" s="100">
        <f>AF169+AF170+AF171+AF175+AF176+AF177+AF178</f>
        <v>94.530318842924274</v>
      </c>
      <c r="AG179" s="100"/>
      <c r="AH179" s="100">
        <f>AH169+AH170+AH171+AH175+AH176+AH177+AH178</f>
        <v>96.114120354498823</v>
      </c>
      <c r="AI179" s="100">
        <f>AI169+AI170+AI171+AI175+AI176+AI177+AI178</f>
        <v>-16.051579918872321</v>
      </c>
      <c r="AJ179" s="100">
        <f>AJ169+AJ170+AJ171+AJ175+AJ176+AJ177+AJ178</f>
        <v>81.374276534283482</v>
      </c>
      <c r="AK179" s="100">
        <f>AK169+AK170+AK171+AK175+AK176+AK177+AK178</f>
        <v>130.48858943886211</v>
      </c>
      <c r="AL179" s="100"/>
      <c r="AM179" s="100">
        <f>AM169+AM170+AM171+AM175+AM176+AM177+AM178</f>
        <v>169.96057592121835</v>
      </c>
      <c r="AN179" s="100">
        <f>AN169+AN170+AN171+AN175+AN176+AN177+AN178</f>
        <v>156.8916273773014</v>
      </c>
      <c r="AO179" s="100">
        <f>AO169+AO170+AO171+AO175+AO176+AO177+AO178</f>
        <v>110.73970437047896</v>
      </c>
      <c r="AP179" s="256">
        <f>AP169+AP170+AP171+AP175+AP176+AP177+AP178</f>
        <v>40.765608461877321</v>
      </c>
      <c r="AQ179" s="100"/>
      <c r="AR179" s="100">
        <f>AR169+AR170+AR171+AR175+AR176+AR177+AR178</f>
        <v>-149.86035328960645</v>
      </c>
      <c r="AS179" s="100">
        <f>AS169+AS170+AS171+AS175+AS176+AS177+AS178</f>
        <v>132.35477552382019</v>
      </c>
      <c r="AT179" s="100">
        <f>AT169+AT170+AT171+AT175+AT176+AT177+AT178</f>
        <v>-54.135404770882928</v>
      </c>
      <c r="AU179" s="100">
        <f>AU169+AU170+AU171+AU175+AU176+AU177+AU178</f>
        <v>146.33830990929283</v>
      </c>
      <c r="AV179" s="100"/>
      <c r="AW179" s="100">
        <f>AW169+AW170+AW171+AW175+AW176+AW177+AW178</f>
        <v>176.34857562542544</v>
      </c>
      <c r="AX179" s="100">
        <f>AX169+AX170+AX171+AX175+AX176+AX177+AX178</f>
        <v>323.8796208416357</v>
      </c>
      <c r="AY179" s="256">
        <f>AY169+AY170+AY171+AY175+AY176+AY177+AY178</f>
        <v>369.0374030075854</v>
      </c>
      <c r="AZ179" s="352"/>
      <c r="BA179" s="100"/>
      <c r="BB179" s="100">
        <f>BB169+BB170+BB171+BB175+BB176+BB177+BB178</f>
        <v>514.23678361506347</v>
      </c>
      <c r="BC179" s="100">
        <f>BC169+BC170+BC171+BC175+BC176+BC177+BC178</f>
        <v>662.68251256108908</v>
      </c>
      <c r="BD179" s="100">
        <f>BD169+BD170+BD171+BD175+BD176+BD177+BD178</f>
        <v>327.09905725484839</v>
      </c>
      <c r="BE179" s="100">
        <f>BE169+BE170+BE171+BE175+BE176+BE177+BE178</f>
        <v>165.75556143915102</v>
      </c>
      <c r="BF179" s="100"/>
      <c r="BG179" s="100">
        <f>BG169+BG170+BG171+BG175+BG176+BG177+BG178</f>
        <v>287.27371663977971</v>
      </c>
      <c r="BH179" s="100">
        <f>BH169+BH170+BH171+BH175+BH176+BH177+BH178</f>
        <v>25.510745177966903</v>
      </c>
      <c r="BI179" s="100">
        <f>BI169+BI170+BI171+BI175+BI176+BI177+BI178</f>
        <v>153.63728405314518</v>
      </c>
      <c r="BJ179" s="100">
        <f>BJ169+BJ170+BJ171+BJ175+BJ176+BJ177+BJ178</f>
        <v>131.71354632844532</v>
      </c>
      <c r="BK179" s="100"/>
      <c r="BL179" s="100">
        <f>BL169+BL170+BL171+BL175+BL176+BL177+BL178</f>
        <v>92.542902197425605</v>
      </c>
      <c r="BM179" s="100">
        <f>BM169+BM170+BM171+BM175+BM176+BM177+BM178</f>
        <v>169.06006385660646</v>
      </c>
      <c r="BN179" s="256">
        <f>BN169+BN170+BN171+BN175+BN176+BN177+BN178</f>
        <v>36.10980155481893</v>
      </c>
      <c r="BO179" s="256">
        <f>BO169+BO170+BO171+BO175+BO176+BO177+BO178</f>
        <v>130.76359283762332</v>
      </c>
      <c r="BP179" s="100"/>
      <c r="BQ179" s="100">
        <f>BQ169+BQ170+BQ171+BQ175+BQ176+BQ177+BQ178</f>
        <v>207.19041734942445</v>
      </c>
      <c r="BR179" s="100">
        <f>BR169+BR170+BR171+BR175+BR176+BR177+BR178</f>
        <v>237.78204187943385</v>
      </c>
      <c r="BS179" s="100">
        <f>BS169+BS170+BS171+BS175+BS176+BS177+BS178</f>
        <v>119.18370445738151</v>
      </c>
      <c r="BT179" s="100">
        <f>BT169+BT170+BT171+BT175+BT176+BT177+BT178</f>
        <v>75.831973165696851</v>
      </c>
    </row>
    <row r="180" spans="2:72" x14ac:dyDescent="0.2">
      <c r="B180" s="52" t="s">
        <v>61</v>
      </c>
      <c r="C180" s="52" t="s">
        <v>8</v>
      </c>
      <c r="D180" s="90">
        <f>Cumulative!D185</f>
        <v>-32.645832369598402</v>
      </c>
      <c r="E180" s="91">
        <f>Cumulative!E185-Cumulative!D185</f>
        <v>-10.99136205580713</v>
      </c>
      <c r="F180" s="91">
        <f>Cumulative!F185-Cumulative!E185</f>
        <v>-49.809329466806183</v>
      </c>
      <c r="G180" s="91">
        <f>Cumulative!G185-Cumulative!F185</f>
        <v>-38.352053918156557</v>
      </c>
      <c r="H180" s="91"/>
      <c r="I180" s="92">
        <f>Cumulative!I185</f>
        <v>-24.626654654733642</v>
      </c>
      <c r="J180" s="91">
        <f>Cumulative!J185-Cumulative!I185</f>
        <v>-20.219864500952454</v>
      </c>
      <c r="K180" s="91">
        <f>Cumulative!K185-Cumulative!J185</f>
        <v>-23.913957802912122</v>
      </c>
      <c r="L180" s="91">
        <f>Cumulative!L185-Cumulative!K185</f>
        <v>-22.579638590258853</v>
      </c>
      <c r="M180" s="91"/>
      <c r="N180" s="21">
        <f>Cumulative!N185</f>
        <v>0.9439602278090683</v>
      </c>
      <c r="O180" s="91">
        <f>Cumulative!O185-Cumulative!N185</f>
        <v>-34.592143740485035</v>
      </c>
      <c r="P180" s="91">
        <f>Cumulative!P185-Cumulative!O185</f>
        <v>-14.136646287424639</v>
      </c>
      <c r="Q180" s="91">
        <f>Cumulative!Q185-Cumulative!P185</f>
        <v>6.9485315623859805</v>
      </c>
      <c r="R180" s="91"/>
      <c r="S180" s="21">
        <f>Cumulative!S185</f>
        <v>-18.76450148652799</v>
      </c>
      <c r="T180" s="21">
        <f>Cumulative!T185-Cumulative!S185</f>
        <v>-26.377387956785924</v>
      </c>
      <c r="U180" s="21">
        <f>U37/U$148</f>
        <v>-12.893309452129619</v>
      </c>
      <c r="V180" s="21">
        <f>Cumulative!V185-Cumulative!U185</f>
        <v>-10.680977659426624</v>
      </c>
      <c r="W180" s="21"/>
      <c r="X180" s="21">
        <f>Cumulative!X185</f>
        <v>-37.733674758771137</v>
      </c>
      <c r="Y180" s="21">
        <f>Cumulative!Y185-Cumulative!X185</f>
        <v>-23.454825389965734</v>
      </c>
      <c r="Z180" s="21">
        <f>Cumulative!Z185-Cumulative!Y185</f>
        <v>-11.56621815710502</v>
      </c>
      <c r="AA180" s="21">
        <f>Cumulative!AA185-Cumulative!Z185</f>
        <v>-16.184028526032264</v>
      </c>
      <c r="AB180" s="21"/>
      <c r="AC180" s="21">
        <f>Cumulative!AC185</f>
        <v>2.9913353252907204</v>
      </c>
      <c r="AD180" s="21">
        <f>Cumulative!AD185-Cumulative!AC185</f>
        <v>-1.301278035797703</v>
      </c>
      <c r="AE180" s="21">
        <f>Cumulative!AE185-Cumulative!AD185</f>
        <v>-37.775111734211741</v>
      </c>
      <c r="AF180" s="21">
        <f>Cumulative!AF185-Cumulative!AE185</f>
        <v>-23.894826589471528</v>
      </c>
      <c r="AG180" s="21"/>
      <c r="AH180" s="21">
        <f>Cumulative!AH185</f>
        <v>-23.224209436307476</v>
      </c>
      <c r="AI180" s="21">
        <f>Cumulative!AI185-Cumulative!AH185</f>
        <v>0.86667762694797545</v>
      </c>
      <c r="AJ180" s="21">
        <f>Cumulative!AJ185-Cumulative!AI185</f>
        <v>-19.181766124418523</v>
      </c>
      <c r="AK180" s="21">
        <f>Cumulative!AK185-Cumulative!AJ185</f>
        <v>-38.00423572551157</v>
      </c>
      <c r="AL180" s="21"/>
      <c r="AM180" s="21">
        <f>Cumulative!AM185</f>
        <v>-37.276698963057505</v>
      </c>
      <c r="AN180" s="21">
        <f>Cumulative!AN185-Cumulative!AM185</f>
        <v>-26.391832865086442</v>
      </c>
      <c r="AO180" s="21">
        <f>Cumulative!AO185-Cumulative!AN185</f>
        <v>-20.690607616437937</v>
      </c>
      <c r="AP180" s="132">
        <f>Cumulative!AP185-Cumulative!AO185</f>
        <v>-11.120816870364493</v>
      </c>
      <c r="AQ180" s="21"/>
      <c r="AR180" s="21">
        <f>Cumulative!AR185</f>
        <v>-2.6814578694762723</v>
      </c>
      <c r="AS180" s="21">
        <f>Cumulative!AS185-Cumulative!AR185</f>
        <v>5.8672087697031667</v>
      </c>
      <c r="AT180" s="21">
        <f>Cumulative!AT185-Cumulative!AS185</f>
        <v>8.2585155222954221</v>
      </c>
      <c r="AU180" s="21">
        <f>Cumulative!AU185-Cumulative!AT185</f>
        <v>-33.261016807849927</v>
      </c>
      <c r="AV180" s="21"/>
      <c r="AW180" s="21">
        <f>Cumulative!AW185</f>
        <v>-33.561380334510787</v>
      </c>
      <c r="AX180" s="21">
        <f>Cumulative!AX185-Cumulative!AW185</f>
        <v>-67.114323540521028</v>
      </c>
      <c r="AY180" s="132">
        <f>Cumulative!AY185-Cumulative!AX185</f>
        <v>-80.360491203021297</v>
      </c>
      <c r="AZ180" s="328"/>
      <c r="BA180" s="21"/>
      <c r="BB180" s="21">
        <f>Cumulative!BB185</f>
        <v>-97.22398114077842</v>
      </c>
      <c r="BC180" s="21">
        <f>Cumulative!BC185-Cumulative!BB185</f>
        <v>-105.48252955747512</v>
      </c>
      <c r="BD180" s="21">
        <f>Cumulative!BD185-Cumulative!BC185</f>
        <v>-78.911027024703088</v>
      </c>
      <c r="BE180" s="21">
        <f>Cumulative!BE185-Cumulative!BD185</f>
        <v>-60.150588620964641</v>
      </c>
      <c r="BF180" s="21"/>
      <c r="BG180" s="21">
        <f>Cumulative!BG185</f>
        <v>-69.035834324990589</v>
      </c>
      <c r="BH180" s="21">
        <f>Cumulative!BH185-Cumulative!BG185</f>
        <v>3.8859505804717713</v>
      </c>
      <c r="BI180" s="21">
        <f>Cumulative!BI185-Cumulative!BH185</f>
        <v>-91.2471201276161</v>
      </c>
      <c r="BJ180" s="21">
        <f>Cumulative!BJ185-Cumulative!BI185</f>
        <v>-21.005965865074529</v>
      </c>
      <c r="BK180" s="21"/>
      <c r="BL180" s="21">
        <f>Cumulative!BL185</f>
        <v>-21.179740179025003</v>
      </c>
      <c r="BM180" s="21">
        <f>Cumulative!BM185-Cumulative!BL185</f>
        <v>-34.44480078617768</v>
      </c>
      <c r="BN180" s="132">
        <f>Cumulative!BN185-Cumulative!BM185</f>
        <v>-18.47655497259808</v>
      </c>
      <c r="BO180" s="132">
        <f>Cumulative!BO185-Cumulative!BN185</f>
        <v>-24.661722054274009</v>
      </c>
      <c r="BP180" s="21"/>
      <c r="BQ180" s="21">
        <f>Cumulative!BQ185</f>
        <v>-51.848509757229372</v>
      </c>
      <c r="BR180" s="21">
        <f>Cumulative!BR185-Cumulative!BQ185</f>
        <v>-45.73337147161525</v>
      </c>
      <c r="BS180" s="21">
        <f>Cumulative!BS185-Cumulative!BR185</f>
        <v>-34.545926766932183</v>
      </c>
      <c r="BT180" s="21">
        <f>Cumulative!BT185-Cumulative!BS185</f>
        <v>-32.186359736221277</v>
      </c>
    </row>
    <row r="181" spans="2:72" s="5" customFormat="1" ht="15" x14ac:dyDescent="0.25">
      <c r="B181" s="3" t="s">
        <v>206</v>
      </c>
      <c r="C181" s="3" t="s">
        <v>204</v>
      </c>
      <c r="D181" s="135"/>
      <c r="E181" s="100"/>
      <c r="F181" s="100"/>
      <c r="G181" s="100"/>
      <c r="H181" s="100"/>
      <c r="I181" s="136"/>
      <c r="J181" s="100"/>
      <c r="K181" s="100"/>
      <c r="L181" s="100"/>
      <c r="M181" s="100"/>
      <c r="N181" s="134"/>
      <c r="O181" s="100"/>
      <c r="P181" s="100"/>
      <c r="Q181" s="100"/>
      <c r="R181" s="100"/>
      <c r="S181" s="134"/>
      <c r="T181" s="134"/>
      <c r="U181" s="134">
        <f>SUM(U179:U180)</f>
        <v>39.124525234048505</v>
      </c>
      <c r="V181" s="134">
        <f>SUM(V179:V180)</f>
        <v>39.362294286614677</v>
      </c>
      <c r="W181" s="134"/>
      <c r="X181" s="134">
        <f>SUM(X179:X180)</f>
        <v>184.25985852551912</v>
      </c>
      <c r="Y181" s="134">
        <f>SUM(Y179:Y180)</f>
        <v>118.807537070446</v>
      </c>
      <c r="Z181" s="134">
        <f>SUM(Z179:Z180)</f>
        <v>34.026540486952442</v>
      </c>
      <c r="AA181" s="134">
        <f>SUM(AA179:AA180)</f>
        <v>67.889139896907821</v>
      </c>
      <c r="AB181" s="134"/>
      <c r="AC181" s="134">
        <f>SUM(AC179:AC180)</f>
        <v>26.701067022907466</v>
      </c>
      <c r="AD181" s="134">
        <f>SUM(AD179:AD180)</f>
        <v>6.8586420113110531</v>
      </c>
      <c r="AE181" s="134">
        <f>SUM(AE179:AE180)</f>
        <v>140.17997115448671</v>
      </c>
      <c r="AF181" s="134">
        <f>SUM(AF179:AF180)</f>
        <v>70.635492253452753</v>
      </c>
      <c r="AG181" s="134"/>
      <c r="AH181" s="134">
        <f>SUM(AH179:AH180)</f>
        <v>72.889910918191347</v>
      </c>
      <c r="AI181" s="134">
        <f>SUM(AI179:AI180)</f>
        <v>-15.184902291924345</v>
      </c>
      <c r="AJ181" s="134">
        <f>SUM(AJ179:AJ180)</f>
        <v>62.192510409864958</v>
      </c>
      <c r="AK181" s="134">
        <f>SUM(AK179:AK180)</f>
        <v>92.484353713350544</v>
      </c>
      <c r="AL181" s="134"/>
      <c r="AM181" s="134">
        <f>SUM(AM179:AM180)</f>
        <v>132.68387695816085</v>
      </c>
      <c r="AN181" s="134">
        <f>SUM(AN179:AN180)</f>
        <v>130.49979451221498</v>
      </c>
      <c r="AO181" s="134">
        <f>SUM(AO179:AO180)</f>
        <v>90.049096754041017</v>
      </c>
      <c r="AP181" s="189">
        <f>SUM(AP179:AP180)</f>
        <v>29.644791591512828</v>
      </c>
      <c r="AQ181" s="134"/>
      <c r="AR181" s="134">
        <f>SUM(AR179:AR180)</f>
        <v>-152.54181115908273</v>
      </c>
      <c r="AS181" s="134">
        <f>SUM(AS179:AS180)</f>
        <v>138.22198429352335</v>
      </c>
      <c r="AT181" s="134">
        <f>SUM(AT179:AT180)</f>
        <v>-45.876889248587503</v>
      </c>
      <c r="AU181" s="134">
        <f>SUM(AU179:AU180)</f>
        <v>113.0772931014429</v>
      </c>
      <c r="AV181" s="134"/>
      <c r="AW181" s="134">
        <f>SUM(AW179:AW180)</f>
        <v>142.78719529091467</v>
      </c>
      <c r="AX181" s="134">
        <f>SUM(AX179:AX180)</f>
        <v>256.76529730111469</v>
      </c>
      <c r="AY181" s="189">
        <f>SUM(AY179:AY180)</f>
        <v>288.6769118045641</v>
      </c>
      <c r="AZ181" s="123"/>
      <c r="BA181" s="134"/>
      <c r="BB181" s="134">
        <f>SUM(BB179:BB180)</f>
        <v>417.01280247428508</v>
      </c>
      <c r="BC181" s="134">
        <f>SUM(BC179:BC180)</f>
        <v>557.19998300361397</v>
      </c>
      <c r="BD181" s="134">
        <f>SUM(BD179:BD180)</f>
        <v>248.1880302301453</v>
      </c>
      <c r="BE181" s="134">
        <f>SUM(BE179:BE180)</f>
        <v>105.60497281818638</v>
      </c>
      <c r="BF181" s="134"/>
      <c r="BG181" s="134">
        <f>SUM(BG179:BG180)</f>
        <v>218.23788231478912</v>
      </c>
      <c r="BH181" s="134">
        <f>SUM(BH179:BH180)</f>
        <v>29.396695758438675</v>
      </c>
      <c r="BI181" s="134">
        <f>SUM(BI179:BI180)</f>
        <v>62.39016392552908</v>
      </c>
      <c r="BJ181" s="134">
        <f>SUM(BJ179:BJ180)</f>
        <v>110.70758046337079</v>
      </c>
      <c r="BK181" s="134"/>
      <c r="BL181" s="134">
        <f>SUM(BL179:BL180)</f>
        <v>71.363162018400601</v>
      </c>
      <c r="BM181" s="134">
        <f>SUM(BM179:BM180)</f>
        <v>134.6152630704288</v>
      </c>
      <c r="BN181" s="189">
        <f>SUM(BN179:BN180)</f>
        <v>17.633246582220849</v>
      </c>
      <c r="BO181" s="189">
        <f>SUM(BO179:BO180)</f>
        <v>106.10187078334931</v>
      </c>
      <c r="BP181" s="134"/>
      <c r="BQ181" s="134">
        <f>SUM(BQ179:BQ180)</f>
        <v>155.34190759219507</v>
      </c>
      <c r="BR181" s="134">
        <f>SUM(BR179:BR180)</f>
        <v>192.04867040781861</v>
      </c>
      <c r="BS181" s="134">
        <f>SUM(BS179:BS180)</f>
        <v>84.637777690449326</v>
      </c>
      <c r="BT181" s="134">
        <f>SUM(BT179:BT180)</f>
        <v>43.645613429475574</v>
      </c>
    </row>
    <row r="182" spans="2:72" s="5" customFormat="1" ht="15" x14ac:dyDescent="0.25">
      <c r="B182" s="3" t="s">
        <v>207</v>
      </c>
      <c r="C182" s="3" t="s">
        <v>205</v>
      </c>
      <c r="D182" s="135"/>
      <c r="E182" s="100"/>
      <c r="F182" s="100"/>
      <c r="G182" s="100"/>
      <c r="H182" s="100"/>
      <c r="I182" s="136"/>
      <c r="J182" s="100"/>
      <c r="K182" s="100"/>
      <c r="L182" s="100"/>
      <c r="M182" s="100"/>
      <c r="N182" s="134"/>
      <c r="O182" s="100"/>
      <c r="P182" s="100"/>
      <c r="Q182" s="100"/>
      <c r="R182" s="100"/>
      <c r="S182" s="134"/>
      <c r="T182" s="134"/>
      <c r="U182" s="21">
        <f>U39/U$148</f>
        <v>-3.2550842828652362</v>
      </c>
      <c r="V182" s="21">
        <f>Cumulative!V187-Cumulative!U187</f>
        <v>-6.9128613167032071</v>
      </c>
      <c r="W182" s="134"/>
      <c r="X182" s="21">
        <f>Cumulative!X187-Cumulative!W187</f>
        <v>-14.659318247903276</v>
      </c>
      <c r="Y182" s="21">
        <f>Cumulative!Y187-Cumulative!X187</f>
        <v>-7.7152624066243725</v>
      </c>
      <c r="Z182" s="21">
        <f>Cumulative!Z187-Cumulative!Y187</f>
        <v>-1.3650469712024247</v>
      </c>
      <c r="AA182" s="21">
        <f>Cumulative!AA187-Cumulative!Z187</f>
        <v>-0.47164142964257749</v>
      </c>
      <c r="AB182" s="134"/>
      <c r="AC182" s="134"/>
      <c r="AD182" s="21"/>
      <c r="AE182" s="21"/>
      <c r="AF182" s="21"/>
      <c r="AG182" s="21"/>
      <c r="AH182" s="134"/>
      <c r="AI182" s="21"/>
      <c r="AJ182" s="21"/>
      <c r="AK182" s="21"/>
      <c r="AL182" s="134"/>
      <c r="AM182" s="134"/>
      <c r="AN182" s="21"/>
      <c r="AO182" s="21"/>
      <c r="AP182" s="132"/>
      <c r="AQ182" s="134"/>
      <c r="AR182" s="134"/>
      <c r="AS182" s="21"/>
      <c r="AT182" s="21"/>
      <c r="AU182" s="21"/>
      <c r="AV182" s="21"/>
      <c r="AW182" s="134"/>
      <c r="AX182" s="21"/>
      <c r="AY182" s="132"/>
      <c r="AZ182" s="328"/>
      <c r="BA182" s="21"/>
      <c r="BB182" s="134"/>
      <c r="BC182" s="21"/>
      <c r="BD182" s="21"/>
      <c r="BE182" s="134"/>
      <c r="BF182" s="21"/>
      <c r="BG182" s="134"/>
      <c r="BH182" s="21"/>
      <c r="BI182" s="21"/>
      <c r="BJ182" s="21"/>
      <c r="BK182" s="21"/>
      <c r="BL182" s="134"/>
      <c r="BM182" s="21"/>
      <c r="BN182" s="132"/>
      <c r="BO182" s="132"/>
      <c r="BP182" s="21"/>
      <c r="BQ182" s="134"/>
      <c r="BR182" s="21"/>
      <c r="BS182" s="21"/>
      <c r="BT182" s="21"/>
    </row>
    <row r="183" spans="2:72" x14ac:dyDescent="0.2">
      <c r="B183" s="115" t="s">
        <v>62</v>
      </c>
      <c r="C183" s="115" t="s">
        <v>9</v>
      </c>
      <c r="D183" s="72">
        <f>SUM(D179:D180)</f>
        <v>169.27591015126788</v>
      </c>
      <c r="E183" s="73">
        <f>SUM(E179:E180)</f>
        <v>45.646247882610538</v>
      </c>
      <c r="F183" s="73">
        <f>SUM(F179:F180)</f>
        <v>161.8544835507895</v>
      </c>
      <c r="G183" s="73">
        <f>SUM(G179:G180)</f>
        <v>101.17813265639676</v>
      </c>
      <c r="H183" s="73"/>
      <c r="I183" s="73">
        <f>SUM(I179:I180)</f>
        <v>77.529575001150803</v>
      </c>
      <c r="J183" s="73">
        <f>SUM(J179:J180)</f>
        <v>91.28162147560856</v>
      </c>
      <c r="K183" s="73">
        <f>SUM(K179:K180)</f>
        <v>78.081298067315174</v>
      </c>
      <c r="L183" s="73">
        <f>SUM(L179:L180)</f>
        <v>161.89298649084122</v>
      </c>
      <c r="M183" s="73"/>
      <c r="N183" s="73">
        <f>SUM(N179:N180)</f>
        <v>41.105177192776679</v>
      </c>
      <c r="O183" s="73">
        <f>SUM(O179:O180)</f>
        <v>146.1468211148082</v>
      </c>
      <c r="P183" s="73">
        <f>SUM(P179:P180)</f>
        <v>81.541201608770464</v>
      </c>
      <c r="Q183" s="73">
        <f>SUM(Q179:Q180)</f>
        <v>-93.11122853039393</v>
      </c>
      <c r="R183" s="73"/>
      <c r="S183" s="73">
        <f>SUM(S179:S180)</f>
        <v>113.63216110136528</v>
      </c>
      <c r="T183" s="73">
        <f>SUM(T179:T180)</f>
        <v>96.536350035144068</v>
      </c>
      <c r="U183" s="73">
        <f>U181+U182</f>
        <v>35.869440951183272</v>
      </c>
      <c r="V183" s="73">
        <f>V181+V182</f>
        <v>32.44943296991147</v>
      </c>
      <c r="W183" s="73"/>
      <c r="X183" s="73">
        <f>X181+X182</f>
        <v>169.60054027761583</v>
      </c>
      <c r="Y183" s="73">
        <f>Y181+Y182</f>
        <v>111.09227466382163</v>
      </c>
      <c r="Z183" s="73">
        <f>Z181+Z182</f>
        <v>32.661493515750017</v>
      </c>
      <c r="AA183" s="73">
        <f>AA181+AA182</f>
        <v>67.417498467265247</v>
      </c>
      <c r="AB183" s="73"/>
      <c r="AC183" s="73">
        <f>AC181+AC182</f>
        <v>26.701067022907466</v>
      </c>
      <c r="AD183" s="73">
        <f>AD181+AD182</f>
        <v>6.8586420113110531</v>
      </c>
      <c r="AE183" s="73">
        <f>AE181+AE182</f>
        <v>140.17997115448671</v>
      </c>
      <c r="AF183" s="73">
        <f>AF181+AF182</f>
        <v>70.635492253452753</v>
      </c>
      <c r="AG183" s="73"/>
      <c r="AH183" s="73">
        <f>AH181+AH182</f>
        <v>72.889910918191347</v>
      </c>
      <c r="AI183" s="73">
        <f>AI181+AI182</f>
        <v>-15.184902291924345</v>
      </c>
      <c r="AJ183" s="73">
        <f>AJ181+AJ182</f>
        <v>62.192510409864958</v>
      </c>
      <c r="AK183" s="73">
        <f>AK181+AK182</f>
        <v>92.484353713350544</v>
      </c>
      <c r="AL183" s="73"/>
      <c r="AM183" s="73">
        <f>AM181+AM182</f>
        <v>132.68387695816085</v>
      </c>
      <c r="AN183" s="73">
        <f>AN181+AN182</f>
        <v>130.49979451221498</v>
      </c>
      <c r="AO183" s="73">
        <f>AO181+AO182</f>
        <v>90.049096754041017</v>
      </c>
      <c r="AP183" s="188">
        <f>AP181+AP182</f>
        <v>29.644791591512828</v>
      </c>
      <c r="AQ183" s="73"/>
      <c r="AR183" s="73">
        <f>AR181+AR182</f>
        <v>-152.54181115908273</v>
      </c>
      <c r="AS183" s="73">
        <f>AS181+AS182</f>
        <v>138.22198429352335</v>
      </c>
      <c r="AT183" s="73">
        <f>AT181+AT182</f>
        <v>-45.876889248587503</v>
      </c>
      <c r="AU183" s="73">
        <f>AU181+AU182</f>
        <v>113.0772931014429</v>
      </c>
      <c r="AV183" s="73"/>
      <c r="AW183" s="73">
        <f>AW181+AW182</f>
        <v>142.78719529091467</v>
      </c>
      <c r="AX183" s="73">
        <f>AX181+AX182</f>
        <v>256.76529730111469</v>
      </c>
      <c r="AY183" s="188">
        <f>AY181+AY182</f>
        <v>288.6769118045641</v>
      </c>
      <c r="AZ183" s="325"/>
      <c r="BA183" s="73"/>
      <c r="BB183" s="73">
        <f>BB181+BB182</f>
        <v>417.01280247428508</v>
      </c>
      <c r="BC183" s="73">
        <f>BC181+BC182</f>
        <v>557.19998300361397</v>
      </c>
      <c r="BD183" s="73">
        <f>BD181+BD182</f>
        <v>248.1880302301453</v>
      </c>
      <c r="BE183" s="73">
        <f>BE181+BE182</f>
        <v>105.60497281818638</v>
      </c>
      <c r="BF183" s="73"/>
      <c r="BG183" s="73">
        <f>BG181+BG182</f>
        <v>218.23788231478912</v>
      </c>
      <c r="BH183" s="73">
        <f>BH181+BH182</f>
        <v>29.396695758438675</v>
      </c>
      <c r="BI183" s="73">
        <f>BI181+BI182</f>
        <v>62.39016392552908</v>
      </c>
      <c r="BJ183" s="73">
        <f>BJ181+BJ182</f>
        <v>110.70758046337079</v>
      </c>
      <c r="BK183" s="73"/>
      <c r="BL183" s="73">
        <f>BL181+BL182</f>
        <v>71.363162018400601</v>
      </c>
      <c r="BM183" s="73">
        <f>BM181+BM182</f>
        <v>134.6152630704288</v>
      </c>
      <c r="BN183" s="188">
        <f>BN181+BN182</f>
        <v>17.633246582220849</v>
      </c>
      <c r="BO183" s="188">
        <f>BO181+BO182</f>
        <v>106.10187078334931</v>
      </c>
      <c r="BP183" s="73"/>
      <c r="BQ183" s="73">
        <f>BQ181+BQ182</f>
        <v>155.34190759219507</v>
      </c>
      <c r="BR183" s="73">
        <f>BR181+BR182</f>
        <v>192.04867040781861</v>
      </c>
      <c r="BS183" s="73">
        <f>BS181+BS182</f>
        <v>84.637777690449326</v>
      </c>
      <c r="BT183" s="73">
        <f>BT181+BT182</f>
        <v>43.645613429475574</v>
      </c>
    </row>
    <row r="184" spans="2:72" x14ac:dyDescent="0.2">
      <c r="B184" s="3" t="s">
        <v>64</v>
      </c>
      <c r="C184" s="3" t="s">
        <v>21</v>
      </c>
      <c r="D184" s="88"/>
      <c r="E184" s="2"/>
      <c r="F184" s="1"/>
      <c r="G184" s="1"/>
      <c r="H184" s="1"/>
      <c r="I184" s="89"/>
      <c r="J184" s="2"/>
      <c r="K184" s="2"/>
      <c r="L184" s="2"/>
      <c r="M184" s="2"/>
      <c r="N184" s="21"/>
      <c r="O184" s="2"/>
      <c r="P184" s="2"/>
      <c r="Q184" s="2"/>
      <c r="R184" s="2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171"/>
      <c r="AD184" s="171"/>
      <c r="AE184" s="171"/>
      <c r="AF184" s="171"/>
      <c r="AG184" s="171"/>
      <c r="AH184" s="171"/>
      <c r="AI184" s="171"/>
      <c r="AJ184" s="171"/>
      <c r="AK184" s="171"/>
      <c r="AL184" s="21"/>
      <c r="AM184" s="171"/>
      <c r="AN184" s="171"/>
      <c r="AO184" s="171"/>
      <c r="AP184" s="257"/>
      <c r="AQ184" s="21"/>
      <c r="AR184" s="171"/>
      <c r="AS184" s="171"/>
      <c r="AT184" s="171"/>
      <c r="AU184" s="171"/>
      <c r="AV184" s="171"/>
      <c r="AW184" s="171"/>
      <c r="AX184" s="171"/>
      <c r="AY184" s="257"/>
      <c r="AZ184" s="353"/>
      <c r="BA184" s="171"/>
      <c r="BB184" s="171"/>
      <c r="BC184" s="171"/>
      <c r="BD184" s="171"/>
      <c r="BE184" s="171"/>
      <c r="BF184" s="171"/>
      <c r="BG184" s="171"/>
      <c r="BH184" s="171"/>
      <c r="BI184" s="171"/>
      <c r="BJ184" s="171"/>
      <c r="BK184" s="171"/>
      <c r="BL184" s="171"/>
      <c r="BM184" s="171"/>
      <c r="BN184" s="257"/>
      <c r="BO184" s="257"/>
      <c r="BP184" s="171"/>
      <c r="BQ184" s="171"/>
      <c r="BR184" s="171"/>
      <c r="BS184" s="171"/>
      <c r="BT184" s="171"/>
    </row>
    <row r="185" spans="2:72" x14ac:dyDescent="0.2">
      <c r="B185" s="52" t="s">
        <v>65</v>
      </c>
      <c r="C185" s="52" t="s">
        <v>22</v>
      </c>
      <c r="D185" s="18">
        <f>Cumulative!D190</f>
        <v>159.92492780248611</v>
      </c>
      <c r="E185" s="19">
        <f>Cumulative!E190-Cumulative!D190</f>
        <v>41.941973858795279</v>
      </c>
      <c r="F185" s="19">
        <f>Cumulative!F190-Cumulative!E190</f>
        <v>158.41350222321282</v>
      </c>
      <c r="G185" s="19">
        <f>Cumulative!G190-Cumulative!F190</f>
        <v>96.254689336144565</v>
      </c>
      <c r="H185" s="1"/>
      <c r="I185" s="21">
        <f>Cumulative!I190</f>
        <v>68.685022127821867</v>
      </c>
      <c r="J185" s="19">
        <f>Cumulative!J190-Cumulative!I190</f>
        <v>80.78188139896514</v>
      </c>
      <c r="K185" s="19">
        <f>Cumulative!K190-Cumulative!J190</f>
        <v>81.10525701975439</v>
      </c>
      <c r="L185" s="19">
        <f>Cumulative!L190-Cumulative!K190</f>
        <v>153.28239860944956</v>
      </c>
      <c r="M185" s="19"/>
      <c r="N185" s="21">
        <f>Cumulative!N190</f>
        <v>23.770634827555629</v>
      </c>
      <c r="O185" s="19">
        <f>Cumulative!O190-Cumulative!N190</f>
        <v>151.7602460287149</v>
      </c>
      <c r="P185" s="19">
        <f>Cumulative!P190-Cumulative!O190</f>
        <v>68.055891986347547</v>
      </c>
      <c r="Q185" s="19">
        <f>Cumulative!Q190-Cumulative!P190</f>
        <v>-129.56266667344806</v>
      </c>
      <c r="R185" s="19"/>
      <c r="S185" s="21">
        <f>Cumulative!S190</f>
        <v>108.95309517798943</v>
      </c>
      <c r="T185" s="21">
        <f>Cumulative!T190-Cumulative!S190</f>
        <v>97.347604512585676</v>
      </c>
      <c r="U185" s="21">
        <f>U42/U$148</f>
        <v>18.149079684463246</v>
      </c>
      <c r="V185" s="21">
        <f>Cumulative!V190-Cumulative!U190</f>
        <v>22.752986963072487</v>
      </c>
      <c r="W185" s="21"/>
      <c r="X185" s="21">
        <f>Cumulative!X190</f>
        <v>176.68900403734241</v>
      </c>
      <c r="Y185" s="21">
        <f>Cumulative!Y190-Cumulative!X190</f>
        <v>16.241937929656501</v>
      </c>
      <c r="Z185" s="21">
        <f>Cumulative!Z190-Cumulative!Y190</f>
        <v>130.63301533970159</v>
      </c>
      <c r="AA185" s="21">
        <f>Cumulative!AA190-Cumulative!Z190</f>
        <v>66.605939269560565</v>
      </c>
      <c r="AB185" s="21"/>
      <c r="AC185" s="21">
        <f>Cumulative!AC190</f>
        <v>25.188403136822998</v>
      </c>
      <c r="AD185" s="21">
        <f>Cumulative!AD190-Cumulative!AC190</f>
        <v>3.5598162671041429</v>
      </c>
      <c r="AE185" s="21">
        <f>Cumulative!AE190-Cumulative!AD190</f>
        <v>135.99162535319729</v>
      </c>
      <c r="AF185" s="21">
        <f>Cumulative!AF190-Cumulative!AE190</f>
        <v>65.445801543230829</v>
      </c>
      <c r="AG185" s="21"/>
      <c r="AH185" s="21">
        <f>Cumulative!AH190</f>
        <v>69.145204930353742</v>
      </c>
      <c r="AI185" s="21">
        <f>Cumulative!AI190-Cumulative!AH190</f>
        <v>-15.466910774649627</v>
      </c>
      <c r="AJ185" s="21">
        <f>Cumulative!AJ190-Cumulative!AI190</f>
        <v>60.310617846743973</v>
      </c>
      <c r="AK185" s="21">
        <f>Cumulative!AK190-Cumulative!AJ190</f>
        <v>89.622122031595538</v>
      </c>
      <c r="AL185" s="21"/>
      <c r="AM185" s="21">
        <f>Cumulative!AM190</f>
        <v>130.18868209856473</v>
      </c>
      <c r="AN185" s="21">
        <f>Cumulative!AN190-Cumulative!AM190</f>
        <v>127.3474681591704</v>
      </c>
      <c r="AO185" s="21">
        <f>Cumulative!AO190-Cumulative!AN190</f>
        <v>87.614121182009512</v>
      </c>
      <c r="AP185" s="132">
        <f>Cumulative!AP190-Cumulative!AO190</f>
        <v>28.968651386931697</v>
      </c>
      <c r="AQ185" s="21"/>
      <c r="AR185" s="21">
        <f>Cumulative!AR190</f>
        <v>-154.40979304568421</v>
      </c>
      <c r="AS185" s="21">
        <f>Cumulative!AS190-Cumulative!AR190</f>
        <v>135.74215768010129</v>
      </c>
      <c r="AT185" s="21">
        <f>Cumulative!AT190-Cumulative!AS190</f>
        <v>-45.787603423981025</v>
      </c>
      <c r="AU185" s="21">
        <f>Cumulative!AU190-Cumulative!AT190</f>
        <v>110.33417384384248</v>
      </c>
      <c r="AV185" s="21"/>
      <c r="AW185" s="21">
        <f>Cumulative!AW190</f>
        <v>140.94434594990142</v>
      </c>
      <c r="AX185" s="21">
        <f>Cumulative!AX190-Cumulative!AW190</f>
        <v>253.80188476951659</v>
      </c>
      <c r="AY185" s="132">
        <f>Cumulative!AY190-Cumulative!AX190</f>
        <v>285.72718203851264</v>
      </c>
      <c r="AZ185" s="328"/>
      <c r="BA185" s="21"/>
      <c r="BB185" s="21">
        <f>Cumulative!BB190</f>
        <v>414.60776374386688</v>
      </c>
      <c r="BC185" s="21">
        <f>Cumulative!BC190-Cumulative!BB190</f>
        <v>555.31916702057492</v>
      </c>
      <c r="BD185" s="21">
        <f>Cumulative!BD190-Cumulative!BC190</f>
        <v>245.52054032819626</v>
      </c>
      <c r="BE185" s="21">
        <f>Cumulative!BE190-Cumulative!BD190</f>
        <v>103.80550559278868</v>
      </c>
      <c r="BF185" s="21"/>
      <c r="BG185" s="21">
        <f>Cumulative!BG190</f>
        <v>216.65764327271629</v>
      </c>
      <c r="BH185" s="21">
        <f>Cumulative!BH190-Cumulative!BG190</f>
        <v>29.624522044138388</v>
      </c>
      <c r="BI185" s="21">
        <f>Cumulative!BI190-Cumulative!BH190</f>
        <v>62.037482925931329</v>
      </c>
      <c r="BJ185" s="21">
        <f>Cumulative!BJ190-Cumulative!BI190</f>
        <v>110.71172661556614</v>
      </c>
      <c r="BK185" s="21"/>
      <c r="BL185" s="21">
        <f>Cumulative!BL190</f>
        <v>71.153788936505961</v>
      </c>
      <c r="BM185" s="21">
        <f>Cumulative!BM190-Cumulative!BL190</f>
        <v>133.63362694846899</v>
      </c>
      <c r="BN185" s="132">
        <f>Cumulative!BN190-Cumulative!BM190</f>
        <v>17.172143965824915</v>
      </c>
      <c r="BO185" s="132">
        <f>Cumulative!BO190-Cumulative!BN190</f>
        <v>106.87892372618151</v>
      </c>
      <c r="BP185" s="21"/>
      <c r="BQ185" s="21">
        <f>Cumulative!BQ190</f>
        <v>155.20258749569985</v>
      </c>
      <c r="BR185" s="21">
        <f>Cumulative!BR190-Cumulative!BQ190</f>
        <v>191.44116108245186</v>
      </c>
      <c r="BS185" s="21">
        <f>Cumulative!BS190-Cumulative!BR190</f>
        <v>84.571549166024909</v>
      </c>
      <c r="BT185" s="21">
        <f>Cumulative!BT190-Cumulative!BS190</f>
        <v>42.868148500335792</v>
      </c>
    </row>
    <row r="186" spans="2:72" ht="15" thickBot="1" x14ac:dyDescent="0.25">
      <c r="B186" s="117" t="s">
        <v>66</v>
      </c>
      <c r="C186" s="117" t="s">
        <v>23</v>
      </c>
      <c r="D186" s="121">
        <f>D183-D185</f>
        <v>9.3509823487817698</v>
      </c>
      <c r="E186" s="118">
        <f>E183-E185</f>
        <v>3.7042740238152589</v>
      </c>
      <c r="F186" s="118">
        <f>F183-F185</f>
        <v>3.4409813275766794</v>
      </c>
      <c r="G186" s="118">
        <f>G183-G185</f>
        <v>4.9234433202521899</v>
      </c>
      <c r="H186" s="118"/>
      <c r="I186" s="118">
        <f>I183-I185</f>
        <v>8.8445528733289365</v>
      </c>
      <c r="J186" s="118">
        <f>J183-J185</f>
        <v>10.49974007664342</v>
      </c>
      <c r="K186" s="118">
        <f>K183-K185</f>
        <v>-3.0239589524392159</v>
      </c>
      <c r="L186" s="118">
        <f>L183-L185</f>
        <v>8.6105878813916661</v>
      </c>
      <c r="M186" s="118"/>
      <c r="N186" s="118">
        <f>N183-N185</f>
        <v>17.334542365221051</v>
      </c>
      <c r="O186" s="118">
        <f>O183-O185</f>
        <v>-5.6134249139066981</v>
      </c>
      <c r="P186" s="118">
        <f>P183-P185</f>
        <v>13.485309622422918</v>
      </c>
      <c r="Q186" s="118">
        <f>Q183-Q185</f>
        <v>36.451438143054133</v>
      </c>
      <c r="R186" s="118"/>
      <c r="S186" s="118">
        <f>S183-S185</f>
        <v>4.6790659233758589</v>
      </c>
      <c r="T186" s="118">
        <f>T183-T185</f>
        <v>-0.81125447744160795</v>
      </c>
      <c r="U186" s="118">
        <f>U183-U185</f>
        <v>17.720361266720026</v>
      </c>
      <c r="V186" s="118">
        <f>V183-V185</f>
        <v>9.6964460068389826</v>
      </c>
      <c r="W186" s="118"/>
      <c r="X186" s="118">
        <f>X183-X185</f>
        <v>-7.0884637597265794</v>
      </c>
      <c r="Y186" s="118">
        <f>Y183-Y185</f>
        <v>94.850336734165126</v>
      </c>
      <c r="Z186" s="118">
        <f>Z183-Z185</f>
        <v>-97.971521823951576</v>
      </c>
      <c r="AA186" s="118">
        <f>AA183-AA185</f>
        <v>0.81155919770468188</v>
      </c>
      <c r="AB186" s="118"/>
      <c r="AC186" s="118">
        <f>AC183-AC185</f>
        <v>1.5126638860844679</v>
      </c>
      <c r="AD186" s="118">
        <f>AD183-AD185</f>
        <v>3.2988257442069102</v>
      </c>
      <c r="AE186" s="118">
        <f>AE183-AE185</f>
        <v>4.1883458012894152</v>
      </c>
      <c r="AF186" s="118">
        <f>AF183-AF185</f>
        <v>5.1896907102219245</v>
      </c>
      <c r="AG186" s="118"/>
      <c r="AH186" s="118">
        <f>AH183-AH185</f>
        <v>3.7447059878376052</v>
      </c>
      <c r="AI186" s="118">
        <f>AI183-AI185</f>
        <v>0.28200848272528134</v>
      </c>
      <c r="AJ186" s="118">
        <f>AJ183-AJ185</f>
        <v>1.8818925631209851</v>
      </c>
      <c r="AK186" s="118">
        <f>AK183-AK185</f>
        <v>2.8622316817550058</v>
      </c>
      <c r="AL186" s="118"/>
      <c r="AM186" s="118">
        <f>AM183-AM185</f>
        <v>2.4951948595961255</v>
      </c>
      <c r="AN186" s="118">
        <f>AN183-AN185</f>
        <v>3.1523263530445718</v>
      </c>
      <c r="AO186" s="118">
        <f>AO183-AO185</f>
        <v>2.4349755720315045</v>
      </c>
      <c r="AP186" s="133">
        <f>AP183-AP185</f>
        <v>0.67614020458113089</v>
      </c>
      <c r="AQ186" s="118"/>
      <c r="AR186" s="118">
        <f>AR183-AR185</f>
        <v>1.8679818866014841</v>
      </c>
      <c r="AS186" s="118">
        <f>AS183-AS185</f>
        <v>2.4798266134220626</v>
      </c>
      <c r="AT186" s="118">
        <f>AT183-AT185</f>
        <v>-8.9285824606477604E-2</v>
      </c>
      <c r="AU186" s="118">
        <f>AU183-AU185</f>
        <v>2.7431192576004264</v>
      </c>
      <c r="AV186" s="118"/>
      <c r="AW186" s="118">
        <f>AW183-AW185</f>
        <v>1.8428493410132489</v>
      </c>
      <c r="AX186" s="118">
        <f>AX183-AX185</f>
        <v>2.9634125315980953</v>
      </c>
      <c r="AY186" s="133">
        <f>AY183-AY185</f>
        <v>2.9497297660514619</v>
      </c>
      <c r="AZ186" s="327"/>
      <c r="BA186" s="118"/>
      <c r="BB186" s="118">
        <f>BB183-BB185</f>
        <v>2.4050387304181982</v>
      </c>
      <c r="BC186" s="118">
        <f>BC183-BC185</f>
        <v>1.8808159830390423</v>
      </c>
      <c r="BD186" s="118">
        <f>BD183-BD185</f>
        <v>2.6674899019490397</v>
      </c>
      <c r="BE186" s="118">
        <f>BE183-BE185</f>
        <v>1.7994672253977058</v>
      </c>
      <c r="BF186" s="118"/>
      <c r="BG186" s="118">
        <f>BG183-BG185</f>
        <v>1.5802390420728329</v>
      </c>
      <c r="BH186" s="118">
        <f>BH183-BH185</f>
        <v>-0.22782628569971308</v>
      </c>
      <c r="BI186" s="118">
        <f>BI183-BI185</f>
        <v>0.35268099959775157</v>
      </c>
      <c r="BJ186" s="118">
        <f>BJ183-BJ185</f>
        <v>-4.1461521953465308E-3</v>
      </c>
      <c r="BK186" s="118"/>
      <c r="BL186" s="118">
        <f>BL183-BL185</f>
        <v>0.20937308189463977</v>
      </c>
      <c r="BM186" s="118">
        <f>BM183-BM185</f>
        <v>0.98163612195980932</v>
      </c>
      <c r="BN186" s="133">
        <f>BN183-BN185</f>
        <v>0.46110261639593375</v>
      </c>
      <c r="BO186" s="133">
        <f>BO183-BO185</f>
        <v>-0.77705294283219928</v>
      </c>
      <c r="BP186" s="118"/>
      <c r="BQ186" s="118">
        <f>BQ183-BQ185</f>
        <v>0.1393200964952257</v>
      </c>
      <c r="BR186" s="118">
        <f>BR183-BR185</f>
        <v>0.60750932536674895</v>
      </c>
      <c r="BS186" s="118">
        <f>BS183-BS185</f>
        <v>6.6228524424417401E-2</v>
      </c>
      <c r="BT186" s="118">
        <f>BT183-BT185</f>
        <v>0.77746492913978216</v>
      </c>
    </row>
    <row r="187" spans="2:72" x14ac:dyDescent="0.2">
      <c r="B187" s="52"/>
      <c r="C187" s="52"/>
      <c r="D187" s="18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354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132"/>
      <c r="BO187" s="132"/>
      <c r="BP187" s="21"/>
      <c r="BQ187" s="21"/>
      <c r="BR187" s="21"/>
    </row>
    <row r="188" spans="2:72" x14ac:dyDescent="0.2">
      <c r="B188" s="119" t="s">
        <v>160</v>
      </c>
      <c r="C188" s="119" t="s">
        <v>161</v>
      </c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3"/>
      <c r="AA188" s="123"/>
      <c r="AB188" s="123"/>
      <c r="AC188" s="123"/>
      <c r="AD188" s="123"/>
      <c r="AE188" s="123"/>
      <c r="AF188" s="123"/>
      <c r="AG188" s="123"/>
      <c r="AH188" s="123"/>
      <c r="AI188" s="123"/>
      <c r="AJ188" s="123"/>
      <c r="AK188" s="123"/>
      <c r="AL188" s="123"/>
      <c r="AM188" s="123"/>
      <c r="AN188" s="123"/>
      <c r="AO188" s="123"/>
      <c r="AP188" s="253"/>
      <c r="AQ188" s="123"/>
      <c r="AR188" s="123"/>
      <c r="AS188" s="123"/>
      <c r="AT188" s="123"/>
      <c r="AU188" s="123"/>
      <c r="AV188" s="123"/>
      <c r="AW188" s="123"/>
      <c r="AX188" s="123"/>
      <c r="AY188" s="123"/>
      <c r="AZ188" s="123"/>
      <c r="BA188" s="123"/>
      <c r="BB188" s="123"/>
      <c r="BC188" s="123"/>
      <c r="BD188" s="123"/>
      <c r="BE188" s="123"/>
      <c r="BF188" s="123"/>
      <c r="BG188" s="123"/>
      <c r="BH188" s="123"/>
      <c r="BI188" s="123"/>
      <c r="BJ188" s="123"/>
      <c r="BK188" s="123"/>
      <c r="BL188" s="123"/>
      <c r="BM188" s="123"/>
      <c r="BN188" s="253"/>
      <c r="BO188" s="253"/>
      <c r="BP188" s="123"/>
      <c r="BQ188" s="123"/>
      <c r="BR188" s="123"/>
      <c r="BS188" s="123"/>
      <c r="BT188" s="123"/>
    </row>
    <row r="189" spans="2:72" x14ac:dyDescent="0.2">
      <c r="B189" s="3" t="s">
        <v>63</v>
      </c>
      <c r="C189" s="3" t="s">
        <v>133</v>
      </c>
      <c r="D189" s="4">
        <f>D183-((D161+D162+D172+D173)*0.8)</f>
        <v>125.07847555858081</v>
      </c>
      <c r="E189" s="2">
        <f>E183-((E161+E162+E172+E173)*0.8)</f>
        <v>100.20955603513963</v>
      </c>
      <c r="F189" s="2">
        <f>F183-((F161+F162+F172+F173)*0.8)</f>
        <v>116.03938496039888</v>
      </c>
      <c r="G189" s="2">
        <f>G183-((G161+G162+G172+G173)*0.8)</f>
        <v>92.398610931255178</v>
      </c>
      <c r="H189" s="2"/>
      <c r="I189" s="2">
        <f>I183-((I161+I162+I172+I173)*0.8)</f>
        <v>91.8386806162911</v>
      </c>
      <c r="J189" s="2">
        <f>J183-((J161+J162+J172+J173)*0.8)</f>
        <v>113.10765509101677</v>
      </c>
      <c r="K189" s="2">
        <f>K183-((K161+K162+K172+K173)*0.8)</f>
        <v>78.05331637859544</v>
      </c>
      <c r="L189" s="2">
        <f>L183-((L161+L162+L172+L173)*0.8)</f>
        <v>171.45274680884668</v>
      </c>
      <c r="M189" s="2"/>
      <c r="N189" s="2">
        <f>N183-((N161+N162+N172+N173)*0.8)</f>
        <v>96.987622679073525</v>
      </c>
      <c r="O189" s="2">
        <f>O183-((O161+O162+O172+O173)*0.8)</f>
        <v>119.69867447698304</v>
      </c>
      <c r="P189" s="2">
        <f>P183-((P161+P162+P172+P173)*0.8)</f>
        <v>186.20961612479158</v>
      </c>
      <c r="Q189" s="2">
        <f>Q183-((Q161+Q162+Q172+Q173)*0.8)</f>
        <v>142.82694645726838</v>
      </c>
      <c r="R189" s="2"/>
      <c r="S189" s="2">
        <f>S183-((S161+S162+S172+S173)*0.8)</f>
        <v>131.15212752786132</v>
      </c>
      <c r="T189" s="2">
        <f>T183-((T161+T162+T172+T173)*0.8)</f>
        <v>68.200449619296705</v>
      </c>
      <c r="U189" s="2">
        <f>U183-((U161+U162+U172+U173)*0.8)</f>
        <v>112.72118694663567</v>
      </c>
      <c r="V189" s="2">
        <f>V183-((V161+V162+V172+V173)*0.8)</f>
        <v>62.719646601475212</v>
      </c>
      <c r="W189" s="2"/>
      <c r="X189" s="2">
        <f>X183-((X161+X162+X172+X173)*0.8)</f>
        <v>149.4902067982253</v>
      </c>
      <c r="Y189" s="2">
        <f>Y183-((Y161+Y162+Y172+Y173)*0.8)</f>
        <v>104.01151470656484</v>
      </c>
      <c r="Z189" s="2">
        <f>Z183-((Z161+Z162+Z172+Z173)*0.8)</f>
        <v>23.881858512967018</v>
      </c>
      <c r="AA189" s="2">
        <f>AA183-((AA161+AA162+AA172+AA173)*0.8)</f>
        <v>41.342934081614899</v>
      </c>
      <c r="AB189" s="2"/>
      <c r="AC189" s="2">
        <f>AC183-((AC161+AC162+AC172+AC173)*0.8)</f>
        <v>0.85321041664537844</v>
      </c>
      <c r="AD189" s="2">
        <f>AD183-((AD161+AD162+AD172+AD173)*0.8)</f>
        <v>35.948649336192396</v>
      </c>
      <c r="AE189" s="2">
        <f>AE183-((AE161+AE162+AE172+AE173)*0.8)</f>
        <v>137.12981692507449</v>
      </c>
      <c r="AF189" s="2">
        <f>AF183-((AF161+AF162+AF172+AF173)*0.8)</f>
        <v>66.399138071654576</v>
      </c>
      <c r="AG189" s="2"/>
      <c r="AH189" s="2">
        <f>AH183-((AH161+AH162+AH172+AH173)*0.8)</f>
        <v>70.752088157059632</v>
      </c>
      <c r="AI189" s="2">
        <f>AI183-((AI161+AI162+AI172+AI173)*0.8)</f>
        <v>16.457449259373426</v>
      </c>
      <c r="AJ189" s="2">
        <f>AJ183-((AJ161+AJ162+AJ172+AJ173)*0.8)</f>
        <v>92.692083462598333</v>
      </c>
      <c r="AK189" s="2">
        <f>AK183-((AK161+AK162+AK172+AK173)*0.8)</f>
        <v>122.33191306730383</v>
      </c>
      <c r="AL189" s="2"/>
      <c r="AM189" s="2">
        <f>AM183-((AM161+AM162+AM172+AM173)*0.8)</f>
        <v>76.610043386145747</v>
      </c>
      <c r="AN189" s="2">
        <f>AN183-((AN161+AN162+AN172+AN173)*0.8)</f>
        <v>114.22413682028727</v>
      </c>
      <c r="AO189" s="2">
        <f>AO183-((AO161+AO162+AO172+AO173)*0.8)</f>
        <v>93.251752407670807</v>
      </c>
      <c r="AP189" s="223">
        <f>AP183-((AP161+AP162+AP172+AP173)*0.8)</f>
        <v>12.125918269715314</v>
      </c>
      <c r="AQ189" s="2"/>
      <c r="AR189" s="2">
        <f>AR183-((AR161+AR162+AR172+AR173)*0.8)</f>
        <v>-4.2963583391832856</v>
      </c>
      <c r="AS189" s="2">
        <f>AS183-((AS161+AS162+AS172+AS173)*0.8)</f>
        <v>71.993039717655321</v>
      </c>
      <c r="AT189" s="2">
        <f>AT183-((AT161+AT162+AT172+AT173)*0.8)</f>
        <v>50.275463364881617</v>
      </c>
      <c r="AU189" s="2">
        <f>AU183-((AU161+AU162+AU172+AU173)*0.8)</f>
        <v>53.944170686886174</v>
      </c>
      <c r="AV189" s="2"/>
      <c r="AW189" s="2">
        <f>AW183-((AW161+AW162+AW172+AW173)*0.8)</f>
        <v>148.21082196461197</v>
      </c>
      <c r="AX189" s="2">
        <f>AX183-((AX161+AX162+AX172+AX173)*0.8)</f>
        <v>230.98573799047594</v>
      </c>
      <c r="AY189" s="150">
        <f>AY183-((AY161+AY162+AY172+AY173)*0.8)</f>
        <v>287.52145299768853</v>
      </c>
      <c r="AZ189" s="296"/>
      <c r="BA189" s="2"/>
      <c r="BB189" s="2">
        <f>BB183-((BB161+BB162+BB172+BB173)*0.8)</f>
        <v>498.25896109297958</v>
      </c>
      <c r="BC189" s="2">
        <f>BC183-((BC161+BC162+BC172+BC173)*0.8)</f>
        <v>326.86374934969547</v>
      </c>
      <c r="BD189" s="2">
        <f>BD183-((BD161+BD162+BD172+BD173)*0.8)</f>
        <v>302.21413024642811</v>
      </c>
      <c r="BE189" s="2">
        <f>BE183-((BE161+BE162+BE172+BE173)*0.8)</f>
        <v>170.08078805746499</v>
      </c>
      <c r="BF189" s="2"/>
      <c r="BG189" s="2">
        <f>BG183-((BG161+BG162+BG172+BG173)*0.8)</f>
        <v>198.50550610247095</v>
      </c>
      <c r="BH189" s="2">
        <f>BH183-((BH161+BH162+BH172+BH173)*0.8)</f>
        <v>58.107012038065356</v>
      </c>
      <c r="BI189" s="2">
        <f>BI183-((BI161+BI162+BI172+BI173)*0.8)</f>
        <v>55.685682199515014</v>
      </c>
      <c r="BJ189" s="2">
        <f>BJ183-((BJ161+BJ162+BJ172+BJ173)*0.8)</f>
        <v>111.47471259723896</v>
      </c>
      <c r="BK189" s="2"/>
      <c r="BL189" s="2">
        <f>BL183-((BL161+BL162+BL172+BL173)*0.8)</f>
        <v>81.474779910322212</v>
      </c>
      <c r="BM189" s="2">
        <f>BM183-((BM161+BM162+BM172+BM173)*0.8)</f>
        <v>108.72938994523479</v>
      </c>
      <c r="BN189" s="150">
        <f>BN183-((BN161+BN162+BN172+BN173)*0.8)</f>
        <v>67.230333335569171</v>
      </c>
      <c r="BO189" s="150">
        <f>BO183-((BO161+BO162+BO172+BO173)*0.8)</f>
        <v>123.01949031831352</v>
      </c>
      <c r="BP189" s="2"/>
      <c r="BQ189" s="2">
        <f>BQ183-((BQ161+BQ162+BQ172+BQ173)*0.8)</f>
        <v>150.66075234995492</v>
      </c>
      <c r="BR189" s="2">
        <f>BR183-((BR161+BR162+BR172+BR173)*0.8)</f>
        <v>227.6049029181797</v>
      </c>
      <c r="BS189" s="2">
        <f>BS183-((BS161+BS162+BS172+BS173)*0.8)</f>
        <v>153.72405071125854</v>
      </c>
      <c r="BT189" s="2">
        <f>BT183-((BT161+BT162+BT172+BT173)*0.8)</f>
        <v>-4.1944218199247274</v>
      </c>
    </row>
    <row r="190" spans="2:72" x14ac:dyDescent="0.2">
      <c r="B190" s="52" t="s">
        <v>132</v>
      </c>
      <c r="C190" s="52" t="s">
        <v>125</v>
      </c>
      <c r="D190" s="18">
        <f>Cumulative!D195</f>
        <v>-15.199476609327192</v>
      </c>
      <c r="E190" s="19">
        <f>Cumulative!E195-Cumulative!D195</f>
        <v>-16.981730349124454</v>
      </c>
      <c r="F190" s="19">
        <f>Cumulative!F195-Cumulative!E195</f>
        <v>-20.490990610523852</v>
      </c>
      <c r="G190" s="19">
        <f>Cumulative!G195-Cumulative!F195</f>
        <v>-24.19422531213241</v>
      </c>
      <c r="H190" s="20"/>
      <c r="I190" s="21">
        <f>Cumulative!I195</f>
        <v>-23.870428944374666</v>
      </c>
      <c r="J190" s="19">
        <f>Cumulative!J195-Cumulative!I195</f>
        <v>-23.74877220080748</v>
      </c>
      <c r="K190" s="19">
        <f>Cumulative!K195-Cumulative!J195</f>
        <v>-20.318933402687662</v>
      </c>
      <c r="L190" s="19">
        <f>Cumulative!L195-Cumulative!K195</f>
        <v>8.468152131391534</v>
      </c>
      <c r="M190" s="19"/>
      <c r="N190" s="21">
        <f>Cumulative!N195</f>
        <v>-14.245217983300485</v>
      </c>
      <c r="O190" s="19">
        <f>Cumulative!O195-Cumulative!N195</f>
        <v>-3.2792820109818983</v>
      </c>
      <c r="P190" s="19">
        <f>Cumulative!P195-Cumulative!O195</f>
        <v>-16.696333174210718</v>
      </c>
      <c r="Q190" s="19">
        <f>Cumulative!Q195-Cumulative!P195</f>
        <v>-14.709849232337675</v>
      </c>
      <c r="R190" s="19"/>
      <c r="S190" s="21">
        <f>Cumulative!S195</f>
        <v>-2.0259873070287289</v>
      </c>
      <c r="T190" s="21">
        <f>Cumulative!T195-Cumulative!S195</f>
        <v>-2.3993465094906594</v>
      </c>
      <c r="U190" s="21">
        <f>Cumulative!U195-Cumulative!T195</f>
        <v>-9.5259497184355766</v>
      </c>
      <c r="V190" s="21">
        <f>Cumulative!V195-Cumulative!U195</f>
        <v>-3.3721478824659084</v>
      </c>
      <c r="W190" s="21"/>
      <c r="X190" s="21">
        <f>Cumulative!X195</f>
        <v>-3.5509317510917442</v>
      </c>
      <c r="Y190" s="21">
        <f>Cumulative!Y195-Cumulative!X195</f>
        <v>-3.5514319554027192</v>
      </c>
      <c r="Z190" s="21">
        <f>Cumulative!Z195-Cumulative!Y195</f>
        <v>-8.2267365718574261</v>
      </c>
      <c r="AA190" s="21">
        <f>Cumulative!AA195-Cumulative!Z195</f>
        <v>-0.93108657953855278</v>
      </c>
      <c r="AB190" s="21"/>
      <c r="AC190" s="21">
        <f>Cumulative!AC195</f>
        <v>-3.9601200613223742</v>
      </c>
      <c r="AD190" s="21">
        <f>Cumulative!AD195-Cumulative!AC195</f>
        <v>-4.0245383574048414</v>
      </c>
      <c r="AE190" s="21">
        <f>Cumulative!AE195-Cumulative!AD195</f>
        <v>-2.2494401577559566</v>
      </c>
      <c r="AF190" s="21">
        <f>Cumulative!AF195-Cumulative!AE195</f>
        <v>-3.3556287549776478</v>
      </c>
      <c r="AG190" s="21"/>
      <c r="AH190" s="21">
        <f>Cumulative!AH195</f>
        <v>-2.5667937757009018</v>
      </c>
      <c r="AI190" s="21">
        <f>Cumulative!AI195-Cumulative!AH195</f>
        <v>-50.033217007132826</v>
      </c>
      <c r="AJ190" s="21">
        <f>Cumulative!AJ195-Cumulative!AI195</f>
        <v>-9.6601046547450125</v>
      </c>
      <c r="AK190" s="21">
        <f>Cumulative!AK195-Cumulative!AJ195</f>
        <v>-14.094022325187616</v>
      </c>
      <c r="AL190" s="21"/>
      <c r="AM190" s="21">
        <f>Cumulative!AM195</f>
        <v>-26.691023801134481</v>
      </c>
      <c r="AN190" s="21">
        <f>Cumulative!AN195-Cumulative!AM195</f>
        <v>-6.4441616334644714</v>
      </c>
      <c r="AO190" s="21">
        <f>Cumulative!AO195-Cumulative!AN195</f>
        <v>-17.449566305212258</v>
      </c>
      <c r="AP190" s="132">
        <f>Cumulative!AP195-Cumulative!AO195</f>
        <v>-17.646111719680491</v>
      </c>
      <c r="AQ190" s="21"/>
      <c r="AR190" s="21">
        <f>Cumulative!AR195</f>
        <v>-22.009044647779966</v>
      </c>
      <c r="AS190" s="21">
        <f>Cumulative!AS195-Cumulative!AR195</f>
        <v>4.1342432166426377</v>
      </c>
      <c r="AT190" s="21">
        <f>Cumulative!AT195-Cumulative!AS195</f>
        <v>-14.056114760097778</v>
      </c>
      <c r="AU190" s="21">
        <f>Cumulative!AU195-Cumulative!AT195</f>
        <v>-15.181621648490783</v>
      </c>
      <c r="AV190" s="21"/>
      <c r="AW190" s="21">
        <f>Cumulative!AW195</f>
        <v>-13.814644330077186</v>
      </c>
      <c r="AX190" s="21">
        <f>Cumulative!AX195-Cumulative!AW195</f>
        <v>-2.7582082334644227</v>
      </c>
      <c r="AY190" s="132">
        <f>Cumulative!AY195-Cumulative!AX195</f>
        <v>-1.8307373525882866</v>
      </c>
      <c r="AZ190" s="294"/>
      <c r="BA190" s="21"/>
      <c r="BB190" s="21">
        <f>Cumulative!BB195</f>
        <v>-1.5917406090208703</v>
      </c>
      <c r="BC190" s="21">
        <f>Cumulative!BC195-Cumulative!BB195</f>
        <v>-0.55774004237661989</v>
      </c>
      <c r="BD190" s="21">
        <f>Cumulative!BD195-Cumulative!BC195</f>
        <v>-2.2406147269650036</v>
      </c>
      <c r="BE190" s="21">
        <f>Cumulative!BE195-Cumulative!BD195</f>
        <v>-1.357584397098706</v>
      </c>
      <c r="BF190" s="21"/>
      <c r="BG190" s="21">
        <f>Cumulative!BG195</f>
        <v>-0.54964836246011617</v>
      </c>
      <c r="BH190" s="21">
        <f>Cumulative!BH195-Cumulative!BG195</f>
        <v>-25.822400386818163</v>
      </c>
      <c r="BI190" s="21">
        <f>Cumulative!BI195-Cumulative!BH195</f>
        <v>-12.155814417552449</v>
      </c>
      <c r="BJ190" s="21">
        <f>Cumulative!BJ195-Cumulative!BI195</f>
        <v>-1.4620015315854005</v>
      </c>
      <c r="BK190" s="21"/>
      <c r="BL190" s="21">
        <f>Cumulative!BL195</f>
        <v>-0.22039271778381897</v>
      </c>
      <c r="BM190" s="21">
        <f>Cumulative!BM195-Cumulative!BL195</f>
        <v>-23.621847085302658</v>
      </c>
      <c r="BN190" s="132">
        <f>Cumulative!BN195-Cumulative!BM195</f>
        <v>-15.874971875680892</v>
      </c>
      <c r="BO190" s="132">
        <f>Cumulative!BO195-Cumulative!BN195</f>
        <v>-78.458949556772552</v>
      </c>
      <c r="BP190" s="21"/>
      <c r="BQ190" s="21">
        <f>Cumulative!BQ195</f>
        <v>-25.517011519628596</v>
      </c>
      <c r="BR190" s="21">
        <f>Cumulative!BR195-Cumulative!BQ195</f>
        <v>-56.002292297474028</v>
      </c>
      <c r="BS190" s="21">
        <f>Cumulative!BS195-Cumulative!BR195</f>
        <v>-37.092888752726083</v>
      </c>
      <c r="BT190" s="21">
        <f>Cumulative!BT195-Cumulative!BS195</f>
        <v>-82.343795390032724</v>
      </c>
    </row>
    <row r="191" spans="2:72" x14ac:dyDescent="0.2">
      <c r="B191" s="116" t="s">
        <v>279</v>
      </c>
      <c r="C191" s="116" t="s">
        <v>278</v>
      </c>
      <c r="D191" s="112">
        <f>D189-(D170+D176+D177+D178-D190)*0.8</f>
        <v>102.29247758077204</v>
      </c>
      <c r="E191" s="112">
        <f>E189-(E170+E176+E177+E178-E190)*0.8</f>
        <v>105.29262637170683</v>
      </c>
      <c r="F191" s="112">
        <f>F189-(F170+F176+F177+F178-F190)*0.8</f>
        <v>93.868365724027711</v>
      </c>
      <c r="G191" s="112">
        <f>G189-(G170+G176+G177+G178-G190)*0.8</f>
        <v>67.408875103169805</v>
      </c>
      <c r="H191" s="112"/>
      <c r="I191" s="112">
        <f>I189-(I170+I176+I177+I178-I190)*0.8</f>
        <v>73.136890005326478</v>
      </c>
      <c r="J191" s="112">
        <f>J189-(J170+J176+J177+J178-J190)*0.8</f>
        <v>92.57921959943728</v>
      </c>
      <c r="K191" s="112">
        <f>K189-(K170+K176+K177+K178-K190)*0.8</f>
        <v>52.91310885366066</v>
      </c>
      <c r="L191" s="112">
        <f>L189-(L170+L176+L177+L178-L190)*0.8</f>
        <v>55.340889554637528</v>
      </c>
      <c r="M191" s="112"/>
      <c r="N191" s="112">
        <f>N189-(N170+N176+N177+N178-N190)*0.8</f>
        <v>73.897783409755945</v>
      </c>
      <c r="O191" s="112">
        <f>O189-(O170+O176+O177+O178-O190)*0.8</f>
        <v>62.215837100484194</v>
      </c>
      <c r="P191" s="112">
        <f>P189-(P170+P176+P177+P178-P190)*0.8</f>
        <v>68.567088660717019</v>
      </c>
      <c r="Q191" s="112">
        <f>Q189-(Q170+Q176+Q177+Q178-Q190)*0.8</f>
        <v>87.435464762002397</v>
      </c>
      <c r="R191" s="112"/>
      <c r="S191" s="112">
        <f>S189-(S170+S176+S177+S178-S190)*0.8</f>
        <v>134.14930240111653</v>
      </c>
      <c r="T191" s="112">
        <f>T189-(T170+T176+T177+T178-T190)*0.8</f>
        <v>75.252615475838283</v>
      </c>
      <c r="U191" s="112">
        <f>U189-(U170+U176+U177+U178-U190)*0.8</f>
        <v>99.638236960640171</v>
      </c>
      <c r="V191" s="112">
        <f>V189-(V170+V176+V177+V178-V190)*0.8</f>
        <v>72.2211965482701</v>
      </c>
      <c r="W191" s="112"/>
      <c r="X191" s="112">
        <f>X189-(X170+X176+X177+X178-X190)*0.8</f>
        <v>73.465427994473913</v>
      </c>
      <c r="Y191" s="112">
        <f>Y189-(Y170+Y176+Y177+Y178-Y190)*0.8</f>
        <v>61.68444041964937</v>
      </c>
      <c r="Z191" s="112">
        <f>Z189-(Z170+Z176+Z177+Z178-Z190)*0.8</f>
        <v>28.435619842586462</v>
      </c>
      <c r="AA191" s="112">
        <f>AA189-(AA170+AA176+AA177+AA178-AA190)*0.8</f>
        <v>41.910454901257161</v>
      </c>
      <c r="AB191" s="112"/>
      <c r="AC191" s="112">
        <f>AC189-(AC170+AC176+AC177+AC178-AC190)*0.8</f>
        <v>66.716975488046529</v>
      </c>
      <c r="AD191" s="112">
        <f>AD189-(AD170+AD176+AD177+AD178-AD190)*0.8</f>
        <v>53.497834242544585</v>
      </c>
      <c r="AE191" s="112">
        <f>AE189-(AE170+AE176+AE177+AE178-AE190)*0.8</f>
        <v>42.718210922745612</v>
      </c>
      <c r="AF191" s="112">
        <f>AF189-(AF170+AF176+AF177+AF178-AF190)*0.8</f>
        <v>61.933267054729185</v>
      </c>
      <c r="AG191" s="112"/>
      <c r="AH191" s="112">
        <f>AH189-(AH170+AH176+AH177+AH178-AH190)*0.8</f>
        <v>58.881545983407243</v>
      </c>
      <c r="AI191" s="112">
        <f>AI189-(AI170+AI176+AI177+AI178-AI190)*0.8</f>
        <v>10.482401612020858</v>
      </c>
      <c r="AJ191" s="112">
        <f>AJ189-(AJ170+AJ176+AJ177+AJ178-AJ190)*0.8</f>
        <v>85.653159693807112</v>
      </c>
      <c r="AK191" s="112">
        <f>AK189-(AK170+AK176+AK177+AK178-AK190)*0.8</f>
        <v>74.702321553747623</v>
      </c>
      <c r="AL191" s="112"/>
      <c r="AM191" s="112">
        <f>AM189-(AM170+AM176+AM177+AM178-AM190)*0.8</f>
        <v>56.249253331841231</v>
      </c>
      <c r="AN191" s="112">
        <f>AN189-(AN170+AN176+AN177+AN178-AN190)*0.8</f>
        <v>96.555223055704261</v>
      </c>
      <c r="AO191" s="112">
        <f>AO189-(AO170+AO176+AO177+AO178-AO190)*0.8</f>
        <v>53.19777626269908</v>
      </c>
      <c r="AP191" s="190">
        <f>AP189-(AP170+AP176+AP177+AP178-AP190)*0.8</f>
        <v>17.767792193358968</v>
      </c>
      <c r="AQ191" s="112"/>
      <c r="AR191" s="112">
        <f>AR189-(AR170+AR176+AR177+AR178-AR190)*0.8</f>
        <v>-10.117230927754251</v>
      </c>
      <c r="AS191" s="112">
        <f>AS189-(AS170+AS176+AS177+AS178-AS190)*0.8</f>
        <v>91.675532512824404</v>
      </c>
      <c r="AT191" s="112">
        <f>AT189-(AT170+AT176+AT177+AT178-AT190)*0.8</f>
        <v>39.70301010046029</v>
      </c>
      <c r="AU191" s="112">
        <f>AU189-(AU170+AU176+AU177+AU178-AU190)*0.8</f>
        <v>61.73247954391767</v>
      </c>
      <c r="AV191" s="112"/>
      <c r="AW191" s="112">
        <f>AW189-(AW170+AW176+AW177+AW178-AW190)*0.8</f>
        <v>121.61998563384607</v>
      </c>
      <c r="AX191" s="112">
        <f>AX189-(AX170+AX176+AX177+AX178-AX190)*0.8</f>
        <v>212.84737419361338</v>
      </c>
      <c r="AY191" s="190">
        <f>AY189-(AY170+AY176+AY177+AY178-AY190)*0.8</f>
        <v>264.35464827174172</v>
      </c>
      <c r="AZ191" s="343"/>
      <c r="BA191" s="112"/>
      <c r="BB191" s="112">
        <f>BB189-(BB170+BB176+BB177+BB178-BB190)*0.8</f>
        <v>499.02113761817498</v>
      </c>
      <c r="BC191" s="112">
        <f>BC189-(BC170+BC176+BC177+BC178-BC190)*0.8</f>
        <v>319.88380684265269</v>
      </c>
      <c r="BD191" s="112">
        <f>BD189-(BD170+BD176+BD177+BD178-BD190)*0.8</f>
        <v>275.50901321015573</v>
      </c>
      <c r="BE191" s="112">
        <f>BE189-(BE170+BE176+BE177+BE178-BE190)*0.8</f>
        <v>309.92802052284469</v>
      </c>
      <c r="BF191" s="112"/>
      <c r="BG191" s="112">
        <f>BG189-(BG170+BG176+BG177+BG178-BG190)*0.8</f>
        <v>224.83366266431051</v>
      </c>
      <c r="BH191" s="112">
        <f>BH189-(BH170+BH176+BH177+BH178-BH190)*0.8</f>
        <v>59.836218583446112</v>
      </c>
      <c r="BI191" s="112">
        <f>BI189-(BI170+BI176+BI177+BI178-BI190)*0.8</f>
        <v>22.491270670050596</v>
      </c>
      <c r="BJ191" s="112">
        <f>BJ189-(BJ170+BJ176+BJ177+BJ178-BJ190)*0.8</f>
        <v>113.96532116147112</v>
      </c>
      <c r="BK191" s="112"/>
      <c r="BL191" s="112">
        <f>BL189-(BL170+BL176+BL177+BL178-BL190)*0.8</f>
        <v>80.610840456609637</v>
      </c>
      <c r="BM191" s="112">
        <f>BM189-(BM170+BM176+BM177+BM178-BM190)*0.8</f>
        <v>100.25934615688797</v>
      </c>
      <c r="BN191" s="190">
        <f>BN189-(BN170+BN176+BN177+BN178-BN190)*0.8</f>
        <v>63.853034760616019</v>
      </c>
      <c r="BO191" s="190">
        <f>BO189-(BO170+BO176+BO177+BO178-BO190)*0.8</f>
        <v>41.552830533082442</v>
      </c>
      <c r="BP191" s="112"/>
      <c r="BQ191" s="112">
        <f>BQ189-(BQ170+BQ176+BQ177+BQ178-BQ190)*0.8</f>
        <v>129.20117071748777</v>
      </c>
      <c r="BR191" s="112">
        <f>BR189-(BR170+BR176+BR177+BR178-BR190)*0.8</f>
        <v>176.62432856670483</v>
      </c>
      <c r="BS191" s="112">
        <f>BS189-(BS170+BS176+BS177+BS178-BS190)*0.8</f>
        <v>123.87444698328231</v>
      </c>
      <c r="BT191" s="112">
        <f>BT189-(BT170+BT176+BT177+BT178-BT190)*0.8</f>
        <v>-70.179590564374138</v>
      </c>
    </row>
    <row r="192" spans="2:72" x14ac:dyDescent="0.2">
      <c r="B192" s="74" t="s">
        <v>10</v>
      </c>
      <c r="C192" s="74" t="s">
        <v>10</v>
      </c>
      <c r="D192" s="125">
        <f>Cumulative!D197</f>
        <v>162.20484929388519</v>
      </c>
      <c r="E192" s="75">
        <f>Cumulative!E197-Cumulative!D197</f>
        <v>162.67520553819159</v>
      </c>
      <c r="F192" s="75">
        <f>Cumulative!F197-Cumulative!E197</f>
        <v>164.66911231693604</v>
      </c>
      <c r="G192" s="75">
        <f>Cumulative!G197-Cumulative!F197</f>
        <v>151.24020920378797</v>
      </c>
      <c r="H192" s="77"/>
      <c r="I192" s="76">
        <f>Cumulative!I197</f>
        <v>146.67490843093029</v>
      </c>
      <c r="J192" s="76">
        <f>Cumulative!J197-Cumulative!I197</f>
        <v>137.62171695716458</v>
      </c>
      <c r="K192" s="76">
        <f>Cumulative!K197-Cumulative!J197</f>
        <v>107.26487633566131</v>
      </c>
      <c r="L192" s="76">
        <f>Cumulative!L197-Cumulative!K197</f>
        <v>91.545757758785896</v>
      </c>
      <c r="M192" s="76"/>
      <c r="N192" s="76">
        <f>Cumulative!N197</f>
        <v>121.94249851969873</v>
      </c>
      <c r="O192" s="76">
        <f>Cumulative!O197-Cumulative!N197</f>
        <v>123.5148537656333</v>
      </c>
      <c r="P192" s="76">
        <f>Cumulative!P197-Cumulative!O197</f>
        <v>117.12523267332602</v>
      </c>
      <c r="Q192" s="76">
        <f>Cumulative!Q197-Cumulative!P197</f>
        <v>168.627642595042</v>
      </c>
      <c r="R192" s="76"/>
      <c r="S192" s="76">
        <f>Cumulative!S197</f>
        <v>199.59190827101278</v>
      </c>
      <c r="T192" s="76">
        <f>Cumulative!T197-Cumulative!S197</f>
        <v>153.40686517977193</v>
      </c>
      <c r="U192" s="76">
        <f>U204</f>
        <v>175.24116273802949</v>
      </c>
      <c r="V192" s="76">
        <f>Cumulative!V197-Cumulative!U197</f>
        <v>165.18035766526941</v>
      </c>
      <c r="W192" s="76"/>
      <c r="X192" s="76">
        <f>Cumulative!X197</f>
        <v>137.82975091218748</v>
      </c>
      <c r="Y192" s="76">
        <f>Cumulative!Y197-Cumulative!X197</f>
        <v>112.61752720299606</v>
      </c>
      <c r="Z192" s="76">
        <f>Cumulative!Z197-Cumulative!Y197</f>
        <v>76.422382114138685</v>
      </c>
      <c r="AA192" s="76">
        <f>Cumulative!AA197-Cumulative!Z197</f>
        <v>118.51028365065673</v>
      </c>
      <c r="AB192" s="76"/>
      <c r="AC192" s="76">
        <f>Cumulative!AC197</f>
        <v>126.34992504665463</v>
      </c>
      <c r="AD192" s="76">
        <f>Cumulative!AD197-Cumulative!AC197</f>
        <v>126.08944845945545</v>
      </c>
      <c r="AE192" s="76">
        <f>Cumulative!AE197-Cumulative!AD197</f>
        <v>118.1824208382219</v>
      </c>
      <c r="AF192" s="76">
        <f>Cumulative!AF197-Cumulative!AE197</f>
        <v>140.35538074036816</v>
      </c>
      <c r="AG192" s="76"/>
      <c r="AH192" s="76">
        <f>Cumulative!AH197</f>
        <v>139.90784155498477</v>
      </c>
      <c r="AI192" s="76">
        <f>Cumulative!AI197-Cumulative!AH197</f>
        <v>124.03571031044544</v>
      </c>
      <c r="AJ192" s="76">
        <f>Cumulative!AJ197-Cumulative!AI197</f>
        <v>150.896004224016</v>
      </c>
      <c r="AK192" s="76">
        <f>Cumulative!AK197-Cumulative!AJ197</f>
        <v>176.04387467993183</v>
      </c>
      <c r="AL192" s="76"/>
      <c r="AM192" s="76">
        <f>Cumulative!AM197</f>
        <v>158.11974213295306</v>
      </c>
      <c r="AN192" s="76">
        <f>Cumulative!AN197-Cumulative!AM197</f>
        <v>163.81957685863537</v>
      </c>
      <c r="AO192" s="76">
        <f>Cumulative!AO197-Cumulative!AN197</f>
        <v>131.40270123309267</v>
      </c>
      <c r="AP192" s="254">
        <f>Cumulative!AP197-Cumulative!AO197</f>
        <v>98.884635381696228</v>
      </c>
      <c r="AQ192" s="76"/>
      <c r="AR192" s="76">
        <f>Cumulative!AR197</f>
        <v>109.65354961751565</v>
      </c>
      <c r="AS192" s="76">
        <f>Cumulative!AS197-Cumulative!AR197</f>
        <v>111.01375708236357</v>
      </c>
      <c r="AT192" s="76">
        <f>Cumulative!AT197-Cumulative!AS197</f>
        <v>120.06100076376052</v>
      </c>
      <c r="AU192" s="76">
        <f>Cumulative!AU197-Cumulative!AT197</f>
        <v>148.7070628389672</v>
      </c>
      <c r="AV192" s="76"/>
      <c r="AW192" s="76">
        <f>Cumulative!AW197</f>
        <v>211.71245093581774</v>
      </c>
      <c r="AX192" s="76">
        <f>Cumulative!AX197-Cumulative!AW197</f>
        <v>330.45273638049764</v>
      </c>
      <c r="AY192" s="254">
        <f>Cumulative!AY197-Cumulative!AX197</f>
        <v>392.67502439252951</v>
      </c>
      <c r="AZ192" s="344"/>
      <c r="BA192" s="76"/>
      <c r="BB192" s="76">
        <f>Cumulative!BB197</f>
        <v>649.17456049950454</v>
      </c>
      <c r="BC192" s="76">
        <f>Cumulative!BC197-Cumulative!BB197</f>
        <v>418.21296858074049</v>
      </c>
      <c r="BD192" s="76">
        <f>Cumulative!BD197-Cumulative!BC197</f>
        <v>430.35723643909614</v>
      </c>
      <c r="BE192" s="76">
        <f>Cumulative!BE197-Cumulative!BD197</f>
        <v>490.92326075076471</v>
      </c>
      <c r="BF192" s="76"/>
      <c r="BG192" s="76">
        <f>Cumulative!BG197</f>
        <v>358.17835539713474</v>
      </c>
      <c r="BH192" s="76">
        <f>Cumulative!BH197-Cumulative!BG197</f>
        <v>120.1466293882217</v>
      </c>
      <c r="BI192" s="76">
        <f>Cumulative!BI197-Cumulative!BH197</f>
        <v>147.89185960609444</v>
      </c>
      <c r="BJ192" s="76">
        <f>Cumulative!BJ197-Cumulative!BI197</f>
        <v>180.14962652938345</v>
      </c>
      <c r="BK192" s="76"/>
      <c r="BL192" s="76">
        <f>Cumulative!BL197</f>
        <v>150.98003131780519</v>
      </c>
      <c r="BM192" s="76">
        <f>Cumulative!BM197-Cumulative!BL197</f>
        <v>192.99004347316168</v>
      </c>
      <c r="BN192" s="254">
        <f>Cumulative!BN197-Cumulative!BM197</f>
        <v>153.54843107901968</v>
      </c>
      <c r="BO192" s="254">
        <f>Cumulative!BO197-Cumulative!BN197</f>
        <v>158.46235950922727</v>
      </c>
      <c r="BP192" s="76"/>
      <c r="BQ192" s="76">
        <f>Cumulative!BQ197</f>
        <v>282.28394936036</v>
      </c>
      <c r="BR192" s="76">
        <f>Cumulative!BR197-Cumulative!BQ197</f>
        <v>320.6142083838015</v>
      </c>
      <c r="BS192" s="76">
        <f>Cumulative!BS197-Cumulative!BR197</f>
        <v>243.27127881846513</v>
      </c>
      <c r="BT192" s="76">
        <f>Cumulative!BT197-Cumulative!BS197</f>
        <v>250.11938325744097</v>
      </c>
    </row>
    <row r="193" spans="2:72" ht="15" thickBot="1" x14ac:dyDescent="0.25">
      <c r="B193" s="50" t="s">
        <v>67</v>
      </c>
      <c r="C193" s="50" t="s">
        <v>67</v>
      </c>
      <c r="D193" s="126">
        <f>D192/D150</f>
        <v>0.26647486700683964</v>
      </c>
      <c r="E193" s="51">
        <f>E192/E150</f>
        <v>0.29985853112913158</v>
      </c>
      <c r="F193" s="51">
        <f>F192/F150</f>
        <v>0.28982952528866202</v>
      </c>
      <c r="G193" s="51">
        <f>G192/G150</f>
        <v>0.26640371036521848</v>
      </c>
      <c r="H193" s="51"/>
      <c r="I193" s="51">
        <f>I192/I150</f>
        <v>0.26936779180001208</v>
      </c>
      <c r="J193" s="51">
        <f>J192/J150</f>
        <v>0.245861257148068</v>
      </c>
      <c r="K193" s="51">
        <f>K192/K150</f>
        <v>0.20206919364536671</v>
      </c>
      <c r="L193" s="51">
        <f>L192/L150</f>
        <v>0.18418697246785179</v>
      </c>
      <c r="M193" s="51"/>
      <c r="N193" s="51">
        <f>N192/N150</f>
        <v>0.24569189095729352</v>
      </c>
      <c r="O193" s="51">
        <f>O192/O150</f>
        <v>0.23500360156209296</v>
      </c>
      <c r="P193" s="51">
        <f>P192/P150</f>
        <v>0.2510046847780103</v>
      </c>
      <c r="Q193" s="51">
        <f>Q192/Q150</f>
        <v>0.37152279453796094</v>
      </c>
      <c r="R193" s="51"/>
      <c r="S193" s="51">
        <f>S192/S150</f>
        <v>0.44888438867392322</v>
      </c>
      <c r="T193" s="51">
        <f>T192/T150</f>
        <v>0.33156470855246417</v>
      </c>
      <c r="U193" s="51">
        <f>U192/U150</f>
        <v>0.46287833088876046</v>
      </c>
      <c r="V193" s="51">
        <f>V192/V150</f>
        <v>0.47147894855370776</v>
      </c>
      <c r="W193" s="51"/>
      <c r="X193" s="51">
        <f>X192/X150</f>
        <v>0.41119328402958227</v>
      </c>
      <c r="Y193" s="51">
        <f>Y192/Y150</f>
        <v>0.33936881028357058</v>
      </c>
      <c r="Z193" s="51">
        <f>Z192/Z150</f>
        <v>0.24666238965148646</v>
      </c>
      <c r="AA193" s="51">
        <f>AA192/AA150</f>
        <v>0.33274676330233005</v>
      </c>
      <c r="AB193" s="51"/>
      <c r="AC193" s="169">
        <f>AC192/AC150</f>
        <v>0.30881070078511197</v>
      </c>
      <c r="AD193" s="169">
        <f>AD192/AD150</f>
        <v>0.31563920415981772</v>
      </c>
      <c r="AE193" s="169">
        <f>AE192/AE150</f>
        <v>0.31169022069692687</v>
      </c>
      <c r="AF193" s="51">
        <f>AF192/AF150</f>
        <v>0.32719967342413531</v>
      </c>
      <c r="AG193" s="51"/>
      <c r="AH193" s="51">
        <f>AH192/AH150</f>
        <v>0.33089397089397088</v>
      </c>
      <c r="AI193" s="51">
        <f>AI192/AI150</f>
        <v>0.30274671214055771</v>
      </c>
      <c r="AJ193" s="51">
        <f>AJ192/AJ150</f>
        <v>0.34808623549255263</v>
      </c>
      <c r="AK193" s="51">
        <f>AK192/AK150</f>
        <v>0.38501272243389068</v>
      </c>
      <c r="AL193" s="51"/>
      <c r="AM193" s="51">
        <f>AM192/AM150</f>
        <v>0.35439262472885036</v>
      </c>
      <c r="AN193" s="51">
        <f>AN192/AN150</f>
        <v>0.34175430646841681</v>
      </c>
      <c r="AO193" s="51">
        <f>AO192/AO150</f>
        <v>0.29103539674212897</v>
      </c>
      <c r="AP193" s="231">
        <f>AP192/AP150</f>
        <v>0.2491590766198104</v>
      </c>
      <c r="AQ193" s="51"/>
      <c r="AR193" s="51">
        <f>AR192/AR150</f>
        <v>0.25923287866377009</v>
      </c>
      <c r="AS193" s="51">
        <f>AS192/AS150</f>
        <v>0.28429783803012043</v>
      </c>
      <c r="AT193" s="51">
        <f>AT192/AT150</f>
        <v>0.29803855705241233</v>
      </c>
      <c r="AU193" s="51">
        <f>AU192/AU150</f>
        <v>0.3341085990550523</v>
      </c>
      <c r="AV193" s="51"/>
      <c r="AW193" s="51">
        <f>AW192/AW150</f>
        <v>0.40406140891353459</v>
      </c>
      <c r="AX193" s="51">
        <f>AX192/AX150</f>
        <v>0.52154164499266975</v>
      </c>
      <c r="AY193" s="191">
        <f>AY192/AY150</f>
        <v>0.56377902431568561</v>
      </c>
      <c r="AZ193" s="345"/>
      <c r="BA193" s="51"/>
      <c r="BB193" s="51">
        <f>BB192/BB150</f>
        <v>0.56924252457847291</v>
      </c>
      <c r="BC193" s="51">
        <f>BC192/BC150</f>
        <v>0.52725860294286964</v>
      </c>
      <c r="BD193" s="51">
        <f>BD192/BD150</f>
        <v>0.49880561509232862</v>
      </c>
      <c r="BE193" s="51">
        <f>BE192/BE150</f>
        <v>0.51373931107827542</v>
      </c>
      <c r="BF193" s="51"/>
      <c r="BG193" s="51">
        <f>BG192/BG150</f>
        <v>0.49214560833773885</v>
      </c>
      <c r="BH193" s="51">
        <f>BH192/BH150</f>
        <v>0.28881353529900938</v>
      </c>
      <c r="BI193" s="51">
        <f>BI192/BI150</f>
        <v>0.34019426464076719</v>
      </c>
      <c r="BJ193" s="51">
        <f>BJ192/BJ150</f>
        <v>0.342070075389525</v>
      </c>
      <c r="BK193" s="51"/>
      <c r="BL193" s="51">
        <f>BL192/BL150</f>
        <v>0.26678999123746472</v>
      </c>
      <c r="BM193" s="51">
        <f>BM192/BM150</f>
        <v>0.39429732542587098</v>
      </c>
      <c r="BN193" s="191">
        <f>BN192/BN150</f>
        <v>0.28961343514085336</v>
      </c>
      <c r="BO193" s="191">
        <f>BO192/BO150</f>
        <v>0.28537051281774545</v>
      </c>
      <c r="BP193" s="51"/>
      <c r="BQ193" s="51">
        <f>BQ192/BQ150</f>
        <v>0.39367489687331858</v>
      </c>
      <c r="BR193" s="51">
        <f>BR192/BR150</f>
        <v>0.45177098071132787</v>
      </c>
      <c r="BS193" s="51">
        <f>BS192/BS150</f>
        <v>0.36361389188087945</v>
      </c>
      <c r="BT193" s="51">
        <f>BT192/BT150</f>
        <v>0.33523531535592116</v>
      </c>
    </row>
    <row r="194" spans="2:72" x14ac:dyDescent="0.2">
      <c r="B194" s="15" t="s">
        <v>229</v>
      </c>
      <c r="C194" s="15" t="s">
        <v>219</v>
      </c>
      <c r="D194" s="144"/>
      <c r="E194" s="141"/>
      <c r="F194" s="141"/>
      <c r="G194" s="141"/>
      <c r="H194" s="145"/>
      <c r="I194" s="141"/>
      <c r="J194" s="141"/>
      <c r="K194" s="141"/>
      <c r="L194" s="141"/>
      <c r="M194" s="142"/>
      <c r="N194" s="141"/>
      <c r="O194" s="141"/>
      <c r="P194" s="141"/>
      <c r="Q194" s="141"/>
      <c r="R194" s="142"/>
      <c r="S194" s="141"/>
      <c r="T194" s="141"/>
      <c r="U194" s="143"/>
      <c r="V194" s="143"/>
      <c r="W194" s="107"/>
      <c r="X194" s="141"/>
      <c r="Y194" s="141"/>
      <c r="Z194" s="141"/>
      <c r="AA194" s="141"/>
      <c r="AB194" s="107"/>
      <c r="AC194" s="141"/>
      <c r="AD194" s="141"/>
      <c r="AE194" s="141"/>
      <c r="AF194" s="141"/>
      <c r="AG194" s="141"/>
      <c r="AH194" s="141"/>
      <c r="AI194" s="141"/>
      <c r="AJ194" s="141"/>
      <c r="AK194" s="141"/>
      <c r="AL194" s="107"/>
      <c r="AM194" s="141"/>
      <c r="AN194" s="141"/>
      <c r="AO194" s="141"/>
      <c r="AP194" s="258"/>
      <c r="AQ194" s="107"/>
      <c r="AR194" s="141"/>
      <c r="AS194" s="141"/>
      <c r="AT194" s="141"/>
      <c r="AU194" s="141"/>
      <c r="AV194" s="141"/>
      <c r="AW194" s="141"/>
      <c r="AX194" s="141"/>
      <c r="AY194" s="258"/>
      <c r="AZ194" s="355"/>
      <c r="BA194" s="141"/>
      <c r="BB194" s="141"/>
      <c r="BC194" s="141"/>
      <c r="BD194" s="141"/>
      <c r="BE194" s="141"/>
      <c r="BF194" s="141"/>
      <c r="BG194" s="141"/>
      <c r="BH194" s="141"/>
      <c r="BI194" s="141"/>
      <c r="BJ194" s="141"/>
      <c r="BK194" s="141"/>
      <c r="BL194" s="141"/>
      <c r="BM194" s="141"/>
      <c r="BN194" s="258"/>
      <c r="BO194" s="258"/>
      <c r="BP194" s="141"/>
      <c r="BQ194" s="141"/>
      <c r="BR194" s="141"/>
      <c r="BS194" s="141"/>
      <c r="BT194" s="141"/>
    </row>
    <row r="195" spans="2:72" x14ac:dyDescent="0.2">
      <c r="B195" s="52" t="s">
        <v>220</v>
      </c>
      <c r="C195" s="52" t="s">
        <v>208</v>
      </c>
      <c r="D195" s="199">
        <f>Cumulative!D200</f>
        <v>106.95805605302635</v>
      </c>
      <c r="E195" s="19">
        <f>Cumulative!E200-Cumulative!D200</f>
        <v>114.03479619410965</v>
      </c>
      <c r="F195" s="19">
        <f>Cumulative!F200-Cumulative!E200</f>
        <v>109.80012479318816</v>
      </c>
      <c r="G195" s="19">
        <f>Cumulative!G200-Cumulative!F200</f>
        <v>104.16162674381951</v>
      </c>
      <c r="H195" s="11"/>
      <c r="I195" s="19">
        <f>Cumulative!I200</f>
        <v>82.132688020727159</v>
      </c>
      <c r="J195" s="19">
        <f>Cumulative!J200-Cumulative!I200</f>
        <v>79.746803482292165</v>
      </c>
      <c r="K195" s="19">
        <f>Cumulative!K200-Cumulative!J200</f>
        <v>65.624699280419946</v>
      </c>
      <c r="L195" s="19">
        <f>Cumulative!L200-Cumulative!K200</f>
        <v>57.600054381092292</v>
      </c>
      <c r="M195" s="14"/>
      <c r="N195" s="19">
        <f>Cumulative!N200</f>
        <v>52.604329058814443</v>
      </c>
      <c r="O195" s="19">
        <f>Cumulative!O200-Cumulative!N200</f>
        <v>79.558417227592486</v>
      </c>
      <c r="P195" s="19">
        <f>Cumulative!P200-Cumulative!O200</f>
        <v>83.730866766679185</v>
      </c>
      <c r="Q195" s="19">
        <f>Cumulative!Q200-Cumulative!P200</f>
        <v>127.16772988593013</v>
      </c>
      <c r="R195" s="14"/>
      <c r="S195" s="19">
        <f>Cumulative!S200</f>
        <v>106.41257141203276</v>
      </c>
      <c r="T195" s="19">
        <f>Cumulative!T200-Cumulative!S200</f>
        <v>76.663837028855923</v>
      </c>
      <c r="U195" s="200">
        <f>Cumulative!U200-Cumulative!T200</f>
        <v>80.766486948102425</v>
      </c>
      <c r="V195" s="200">
        <f>Cumulative!V200-Cumulative!U200</f>
        <v>96.454949517083378</v>
      </c>
      <c r="X195" s="19">
        <f>Cumulative!X200</f>
        <v>68.057291938848934</v>
      </c>
      <c r="Y195" s="19">
        <f>Cumulative!Y200-Cumulative!X200</f>
        <v>62.304530080755868</v>
      </c>
      <c r="Z195" s="19">
        <f>Cumulative!Z200-Cumulative!Y200</f>
        <v>32.436733417472027</v>
      </c>
      <c r="AA195" s="19">
        <f>Cumulative!AA200-Cumulative!Z200</f>
        <v>74.809019124830513</v>
      </c>
      <c r="AC195" s="19">
        <f>Cumulative!AC200</f>
        <v>66.370252529887864</v>
      </c>
      <c r="AD195" s="19">
        <f>Cumulative!AD200-Cumulative!AC200</f>
        <v>76.80174356573491</v>
      </c>
      <c r="AE195" s="19">
        <f>Cumulative!AE200-Cumulative!AD200</f>
        <v>62.795666209980766</v>
      </c>
      <c r="AF195" s="19">
        <f>Cumulative!AF200-Cumulative!AE200</f>
        <v>98.455939606212326</v>
      </c>
      <c r="AG195" s="19"/>
      <c r="AH195" s="19">
        <f>Cumulative!AH200</f>
        <v>86.849049670975717</v>
      </c>
      <c r="AI195" s="19">
        <f>Cumulative!AI200-Cumulative!AH200</f>
        <v>80.065846813820485</v>
      </c>
      <c r="AJ195" s="19">
        <f>Cumulative!AJ200-Cumulative!AI200</f>
        <v>93.714899171807929</v>
      </c>
      <c r="AK195" s="19">
        <f>Cumulative!AK200-Cumulative!AJ200</f>
        <v>118.0471791376001</v>
      </c>
      <c r="AM195" s="19">
        <f>Cumulative!AM200</f>
        <v>116.71462985674557</v>
      </c>
      <c r="AN195" s="19">
        <f>Cumulative!AN200-Cumulative!AM200</f>
        <v>91.707982267212174</v>
      </c>
      <c r="AO195" s="19">
        <f>Cumulative!AO200-Cumulative!AN200</f>
        <v>74.587703047318968</v>
      </c>
      <c r="AP195" s="200">
        <f>Cumulative!AP200-Cumulative!AO200</f>
        <v>117.75525458037657</v>
      </c>
      <c r="AR195" s="19">
        <f>Cumulative!AR200</f>
        <v>48.929073932915351</v>
      </c>
      <c r="AS195" s="19">
        <f>Cumulative!AS200-Cumulative!AR200</f>
        <v>86.919416943728351</v>
      </c>
      <c r="AT195" s="19">
        <f>Cumulative!AT200-Cumulative!AS200</f>
        <v>71.236216475096541</v>
      </c>
      <c r="AU195" s="19">
        <f>Cumulative!AU200-Cumulative!AT200</f>
        <v>71.654079337547103</v>
      </c>
      <c r="AV195" s="19"/>
      <c r="AW195" s="19">
        <f>Cumulative!AW200</f>
        <v>126.17464831170788</v>
      </c>
      <c r="AX195" s="19">
        <f>Cumulative!AX200-Cumulative!AW200</f>
        <v>209.30781556391634</v>
      </c>
      <c r="AY195" s="200">
        <f>Cumulative!AY200-Cumulative!AX200</f>
        <v>269.99834680116038</v>
      </c>
      <c r="AZ195" s="356"/>
      <c r="BA195" s="19"/>
      <c r="BB195" s="19">
        <f>Cumulative!BB200</f>
        <v>584.80782346318608</v>
      </c>
      <c r="BC195" s="19">
        <f>Cumulative!BC200-Cumulative!BB200</f>
        <v>316.70271095799421</v>
      </c>
      <c r="BD195" s="19">
        <f>Cumulative!BD200-Cumulative!BC200</f>
        <v>321.99488593045214</v>
      </c>
      <c r="BE195" s="19">
        <f>Cumulative!BE200-Cumulative!BD200</f>
        <v>398.60943404534237</v>
      </c>
      <c r="BF195" s="19"/>
      <c r="BG195" s="19">
        <f>Cumulative!BG200</f>
        <v>281.0077253077344</v>
      </c>
      <c r="BH195" s="19">
        <f>Cumulative!BH200-Cumulative!BG200</f>
        <v>90.645703318682365</v>
      </c>
      <c r="BI195" s="19">
        <f>Cumulative!BI200-Cumulative!BH200</f>
        <v>108.5420887909346</v>
      </c>
      <c r="BJ195" s="19">
        <f>Cumulative!BJ200-Cumulative!BI200</f>
        <v>147.61837779958393</v>
      </c>
      <c r="BK195" s="19"/>
      <c r="BL195" s="19">
        <f>Cumulative!BL200</f>
        <v>119.38673522349474</v>
      </c>
      <c r="BM195" s="19">
        <f>Cumulative!BM200-Cumulative!BL200</f>
        <v>140.87083154470179</v>
      </c>
      <c r="BN195" s="200">
        <f>Cumulative!BN200-Cumulative!BM200</f>
        <v>110.03724094372842</v>
      </c>
      <c r="BO195" s="200">
        <f>Cumulative!BO200-Cumulative!BN200</f>
        <v>118.86310476490218</v>
      </c>
      <c r="BP195" s="19"/>
      <c r="BQ195" s="19">
        <f>Cumulative!BQ200</f>
        <v>214.27430840968253</v>
      </c>
      <c r="BR195" s="19">
        <f>Cumulative!BR200-Cumulative!BQ200</f>
        <v>233.38673673787946</v>
      </c>
      <c r="BS195" s="19">
        <f>Cumulative!BS200-Cumulative!BR200</f>
        <v>197.93053110077648</v>
      </c>
      <c r="BT195" s="19">
        <f>Cumulative!BT200-Cumulative!BS200</f>
        <v>186.61065215792178</v>
      </c>
    </row>
    <row r="196" spans="2:72" x14ac:dyDescent="0.2">
      <c r="B196" s="52" t="s">
        <v>221</v>
      </c>
      <c r="C196" s="52" t="s">
        <v>209</v>
      </c>
      <c r="D196" s="199">
        <f>Cumulative!D201</f>
        <v>47.118377488914298</v>
      </c>
      <c r="E196" s="19">
        <f>Cumulative!E201-Cumulative!D201</f>
        <v>53.015438888904818</v>
      </c>
      <c r="F196" s="19">
        <f>Cumulative!F201-Cumulative!E201</f>
        <v>6.0788017969831287</v>
      </c>
      <c r="G196" s="19">
        <f>Cumulative!G201-Cumulative!F201</f>
        <v>41.313022727139995</v>
      </c>
      <c r="H196" s="11"/>
      <c r="I196" s="19">
        <f>Cumulative!I201</f>
        <v>49.713620611424922</v>
      </c>
      <c r="J196" s="19">
        <f>Cumulative!J201-Cumulative!I201</f>
        <v>46.040629490938635</v>
      </c>
      <c r="K196" s="19">
        <f>Cumulative!K201-Cumulative!J201</f>
        <v>27.755254278191202</v>
      </c>
      <c r="L196" s="19">
        <f>Cumulative!L201-Cumulative!K201</f>
        <v>21.271957563680374</v>
      </c>
      <c r="M196" s="14"/>
      <c r="N196" s="19">
        <f>Cumulative!N201</f>
        <v>32.180462311672784</v>
      </c>
      <c r="O196" s="19">
        <f>Cumulative!O201-Cumulative!N201</f>
        <v>28.540643704405163</v>
      </c>
      <c r="P196" s="19">
        <f>Cumulative!P201-Cumulative!O201</f>
        <v>20.380290510408592</v>
      </c>
      <c r="Q196" s="19">
        <f>Cumulative!Q201-Cumulative!P201</f>
        <v>24.047516717851948</v>
      </c>
      <c r="R196" s="14"/>
      <c r="S196" s="19">
        <f>Cumulative!S201</f>
        <v>48.302110081859539</v>
      </c>
      <c r="T196" s="19">
        <f>Cumulative!T201-Cumulative!S201</f>
        <v>49.438530511344268</v>
      </c>
      <c r="U196" s="200">
        <f>Cumulative!U201-Cumulative!T201</f>
        <v>51.033687695511844</v>
      </c>
      <c r="V196" s="200">
        <f>Cumulative!V201-Cumulative!U201</f>
        <v>47.902394498650693</v>
      </c>
      <c r="X196" s="19">
        <f>Cumulative!X201</f>
        <v>37.197685060493143</v>
      </c>
      <c r="Y196" s="19">
        <f>Cumulative!Y201-Cumulative!X201</f>
        <v>27.534880344590661</v>
      </c>
      <c r="Z196" s="19">
        <f>Cumulative!Z201-Cumulative!Y201</f>
        <v>14.750574778660621</v>
      </c>
      <c r="AA196" s="19">
        <f>Cumulative!AA201-Cumulative!Z201</f>
        <v>12.976160866902333</v>
      </c>
      <c r="AC196" s="19">
        <f>Cumulative!AC201</f>
        <v>27.142968832325458</v>
      </c>
      <c r="AD196" s="19">
        <f>Cumulative!AD201-Cumulative!AC201</f>
        <v>26.111081269250434</v>
      </c>
      <c r="AE196" s="19">
        <f>Cumulative!AE201-Cumulative!AD201</f>
        <v>33.881499419804278</v>
      </c>
      <c r="AF196" s="19">
        <f>Cumulative!AF201-Cumulative!AE201</f>
        <v>33.903850405615756</v>
      </c>
      <c r="AG196" s="19"/>
      <c r="AH196" s="19">
        <f>Cumulative!AH201</f>
        <v>29.271997510561654</v>
      </c>
      <c r="AI196" s="19">
        <f>Cumulative!AI201-Cumulative!AH201</f>
        <v>18.408345383550916</v>
      </c>
      <c r="AJ196" s="19">
        <f>Cumulative!AJ201-Cumulative!AI201</f>
        <v>41.664957403108261</v>
      </c>
      <c r="AK196" s="19">
        <f>Cumulative!AK201-Cumulative!AJ201</f>
        <v>43.764137444176583</v>
      </c>
      <c r="AM196" s="19">
        <f>Cumulative!AM201</f>
        <v>26.76663576657679</v>
      </c>
      <c r="AN196" s="19">
        <f>Cumulative!AN201-Cumulative!AM201</f>
        <v>21.811229623454189</v>
      </c>
      <c r="AO196" s="19">
        <f>Cumulative!AO201-Cumulative!AN201</f>
        <v>27.652679379471877</v>
      </c>
      <c r="AP196" s="200">
        <f>Cumulative!AP201-Cumulative!AO201</f>
        <v>-15.646110427613237</v>
      </c>
      <c r="AR196" s="19">
        <f>Cumulative!AR201</f>
        <v>18.92084878686628</v>
      </c>
      <c r="AS196" s="19">
        <f>Cumulative!AS201-Cumulative!AR201</f>
        <v>12.835754078291409</v>
      </c>
      <c r="AT196" s="19">
        <f>Cumulative!AT201-Cumulative!AS201</f>
        <v>26.171165446375028</v>
      </c>
      <c r="AU196" s="19">
        <f>Cumulative!AU201-Cumulative!AT201</f>
        <v>27.232406000699072</v>
      </c>
      <c r="AV196" s="19"/>
      <c r="AW196" s="19">
        <f>Cumulative!AW201</f>
        <v>34.987234569163348</v>
      </c>
      <c r="AX196" s="19">
        <f>Cumulative!AX201-Cumulative!AW201</f>
        <v>63.884438238837944</v>
      </c>
      <c r="AY196" s="200">
        <f>Cumulative!AY201-Cumulative!AX201</f>
        <v>82.245595353382797</v>
      </c>
      <c r="AZ196" s="356"/>
      <c r="BA196" s="19"/>
      <c r="BB196" s="19">
        <f>Cumulative!BB201</f>
        <v>31.428163119718647</v>
      </c>
      <c r="BC196" s="19">
        <f>Cumulative!BC201-Cumulative!BB201</f>
        <v>34.589727374727431</v>
      </c>
      <c r="BD196" s="19">
        <f>Cumulative!BD201-Cumulative!BC201</f>
        <v>69.083754375160993</v>
      </c>
      <c r="BE196" s="19">
        <f>Cumulative!BE201-Cumulative!BD201</f>
        <v>39.09389878212437</v>
      </c>
      <c r="BF196" s="19"/>
      <c r="BG196" s="19">
        <f>Cumulative!BG201</f>
        <v>49.056116349565372</v>
      </c>
      <c r="BH196" s="19">
        <f>Cumulative!BH201-Cumulative!BG201</f>
        <v>15.105465765296074</v>
      </c>
      <c r="BI196" s="19">
        <f>Cumulative!BI201-Cumulative!BH201</f>
        <v>19.049411749219615</v>
      </c>
      <c r="BJ196" s="19">
        <f>Cumulative!BJ201-Cumulative!BI201</f>
        <v>27.808096633369857</v>
      </c>
      <c r="BK196" s="19"/>
      <c r="BL196" s="19">
        <f>Cumulative!BL201</f>
        <v>13.34477906181024</v>
      </c>
      <c r="BM196" s="19">
        <f>Cumulative!BM201-Cumulative!BL201</f>
        <v>33.611861586451653</v>
      </c>
      <c r="BN196" s="200">
        <f>Cumulative!BN201-Cumulative!BM201</f>
        <v>13.306632795093954</v>
      </c>
      <c r="BO196" s="200">
        <f>Cumulative!BO201-Cumulative!BN201</f>
        <v>10.994607488138918</v>
      </c>
      <c r="BP196" s="19"/>
      <c r="BQ196" s="19">
        <f>Cumulative!BQ201</f>
        <v>28.946429279511481</v>
      </c>
      <c r="BR196" s="19">
        <f>Cumulative!BR201-Cumulative!BQ201</f>
        <v>53.538007944305264</v>
      </c>
      <c r="BS196" s="19">
        <f>Cumulative!BS201-Cumulative!BR201</f>
        <v>12.560858352205358</v>
      </c>
      <c r="BT196" s="19">
        <f>Cumulative!BT201-Cumulative!BS201</f>
        <v>41.787506985078508</v>
      </c>
    </row>
    <row r="197" spans="2:72" x14ac:dyDescent="0.2">
      <c r="B197" s="52" t="s">
        <v>223</v>
      </c>
      <c r="C197" s="52" t="s">
        <v>210</v>
      </c>
      <c r="D197" s="199">
        <f>Cumulative!D202</f>
        <v>5.2867744728094586</v>
      </c>
      <c r="E197" s="19">
        <f>Cumulative!E202-Cumulative!D202</f>
        <v>4.3088389610493483</v>
      </c>
      <c r="F197" s="19">
        <f>Cumulative!F202-Cumulative!E202</f>
        <v>4.4888936083947151</v>
      </c>
      <c r="G197" s="19">
        <f>Cumulative!G202-Cumulative!F202</f>
        <v>4.0868439735732434</v>
      </c>
      <c r="H197" s="11"/>
      <c r="I197" s="19">
        <f>Cumulative!I202</f>
        <v>6.5758757422519745</v>
      </c>
      <c r="J197" s="19">
        <f>Cumulative!J202-Cumulative!I202</f>
        <v>6.1268766282299234</v>
      </c>
      <c r="K197" s="19">
        <f>Cumulative!K202-Cumulative!J202</f>
        <v>0.1384406585847433</v>
      </c>
      <c r="L197" s="19">
        <f>Cumulative!L202-Cumulative!K202</f>
        <v>6.6890757476226348</v>
      </c>
      <c r="M197" s="14"/>
      <c r="N197" s="19">
        <f>Cumulative!N202</f>
        <v>5.2918982468084135</v>
      </c>
      <c r="O197" s="19">
        <f>Cumulative!O202-Cumulative!N202</f>
        <v>4.8854622718939158</v>
      </c>
      <c r="P197" s="19">
        <f>Cumulative!P202-Cumulative!O202</f>
        <v>5.8733688286998849</v>
      </c>
      <c r="Q197" s="19">
        <f>Cumulative!Q202-Cumulative!P202</f>
        <v>4.0941367048547121</v>
      </c>
      <c r="R197" s="14"/>
      <c r="S197" s="19">
        <f>Cumulative!S202</f>
        <v>-9.6475586048987094E-2</v>
      </c>
      <c r="T197" s="19">
        <f>Cumulative!T202-Cumulative!S202</f>
        <v>-3.3183489337848715</v>
      </c>
      <c r="U197" s="200">
        <v>0</v>
      </c>
      <c r="V197" s="200">
        <f>Cumulative!V202-Cumulative!U202</f>
        <v>0</v>
      </c>
      <c r="X197" s="19"/>
      <c r="Y197" s="19"/>
      <c r="Z197" s="19"/>
      <c r="AA197" s="19"/>
      <c r="AC197" s="19"/>
      <c r="AD197" s="19"/>
      <c r="AE197" s="19"/>
      <c r="AF197" s="19"/>
      <c r="AG197" s="19"/>
      <c r="AH197" s="19"/>
      <c r="AI197" s="19"/>
      <c r="AJ197" s="19"/>
      <c r="AK197" s="19"/>
      <c r="AM197" s="19"/>
      <c r="AN197" s="19"/>
      <c r="AO197" s="19"/>
      <c r="AP197" s="200"/>
      <c r="AR197" s="19"/>
      <c r="AS197" s="19"/>
      <c r="AT197" s="19"/>
      <c r="AU197" s="19"/>
      <c r="AV197" s="19"/>
      <c r="AW197" s="19"/>
      <c r="AX197" s="19"/>
      <c r="AY197" s="200"/>
      <c r="AZ197" s="356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200"/>
      <c r="BO197" s="200"/>
      <c r="BP197" s="19"/>
      <c r="BQ197" s="19"/>
      <c r="BR197" s="19"/>
      <c r="BS197" s="19"/>
      <c r="BT197" s="19"/>
    </row>
    <row r="198" spans="2:72" x14ac:dyDescent="0.2">
      <c r="B198" s="52" t="s">
        <v>222</v>
      </c>
      <c r="C198" s="52" t="s">
        <v>211</v>
      </c>
      <c r="D198" s="199">
        <f>Cumulative!D203</f>
        <v>5.3198168132645174</v>
      </c>
      <c r="E198" s="19">
        <f>Cumulative!E203-Cumulative!D203</f>
        <v>7.343781868154589</v>
      </c>
      <c r="F198" s="19">
        <f>Cumulative!F203-Cumulative!E203</f>
        <v>6.3729953117637343</v>
      </c>
      <c r="G198" s="19">
        <f>Cumulative!G203-Cumulative!F203</f>
        <v>9.2013638685798114</v>
      </c>
      <c r="H198" s="11"/>
      <c r="I198" s="19">
        <f>Cumulative!I203</f>
        <v>2.6303502969007897</v>
      </c>
      <c r="J198" s="19">
        <f>Cumulative!J203-Cumulative!I203</f>
        <v>5.7521766480872643</v>
      </c>
      <c r="K198" s="19">
        <f>Cumulative!K203-Cumulative!J203</f>
        <v>5.9768366885002582</v>
      </c>
      <c r="L198" s="19">
        <f>Cumulative!L203-Cumulative!K203</f>
        <v>6.2384761052707933</v>
      </c>
      <c r="M198" s="14"/>
      <c r="N198" s="19">
        <f>Cumulative!N203</f>
        <v>4.490962295940113</v>
      </c>
      <c r="O198" s="19">
        <f>Cumulative!O203-Cumulative!N203</f>
        <v>8.3165026264718076</v>
      </c>
      <c r="P198" s="19">
        <f>Cumulative!P203-Cumulative!O203</f>
        <v>5.8147721197325488</v>
      </c>
      <c r="Q198" s="19">
        <f>Cumulative!Q203-Cumulative!P203</f>
        <v>8.1855304434170755</v>
      </c>
      <c r="R198" s="14"/>
      <c r="S198" s="19">
        <f>Cumulative!S203</f>
        <v>3.7303893272275008</v>
      </c>
      <c r="T198" s="19">
        <f>Cumulative!T203-Cumulative!S203</f>
        <v>3.360598323651991</v>
      </c>
      <c r="U198" s="200">
        <f>Cumulative!U203-Cumulative!T203</f>
        <v>3.132081057926686</v>
      </c>
      <c r="V198" s="200">
        <f>Cumulative!V203-Cumulative!U203</f>
        <v>3.5569335550513372</v>
      </c>
      <c r="X198" s="19">
        <f>Cumulative!X203</f>
        <v>2.1305590506550467</v>
      </c>
      <c r="Y198" s="19">
        <f>Cumulative!Y203-Cumulative!X203</f>
        <v>1.2854074614865789</v>
      </c>
      <c r="Z198" s="19">
        <f>Cumulative!Z203-Cumulative!Y203</f>
        <v>5.2871009168844942</v>
      </c>
      <c r="AA198" s="19">
        <f>Cumulative!AA203-Cumulative!Z203</f>
        <v>2.3061233059492441</v>
      </c>
      <c r="AC198" s="19">
        <f>Cumulative!AC203</f>
        <v>2.9743391018515686</v>
      </c>
      <c r="AD198" s="19">
        <f>Cumulative!AD203-Cumulative!AC203</f>
        <v>3.3375075099284759</v>
      </c>
      <c r="AE198" s="19">
        <f>Cumulative!AE203-Cumulative!AD203</f>
        <v>3.9565370520615311</v>
      </c>
      <c r="AF198" s="19">
        <f>Cumulative!AF203-Cumulative!AE203</f>
        <v>1.8132780873310317</v>
      </c>
      <c r="AG198" s="19"/>
      <c r="AH198" s="19">
        <f>Cumulative!AH203</f>
        <v>2.4788898792727889</v>
      </c>
      <c r="AI198" s="19">
        <f>Cumulative!AI203-Cumulative!AH203</f>
        <v>3.9739621802484533</v>
      </c>
      <c r="AJ198" s="19">
        <f>Cumulative!AJ203-Cumulative!AI203</f>
        <v>5.0550960749540961</v>
      </c>
      <c r="AK198" s="19">
        <f>Cumulative!AK203-Cumulative!AJ203</f>
        <v>5.1088044864107403</v>
      </c>
      <c r="AM198" s="19">
        <f>Cumulative!AM203</f>
        <v>4.9752673261038209</v>
      </c>
      <c r="AN198" s="19">
        <f>Cumulative!AN203-Cumulative!AM203</f>
        <v>9.5950313037983506</v>
      </c>
      <c r="AO198" s="19">
        <f>Cumulative!AO203-Cumulative!AN203</f>
        <v>9.9076811761486354</v>
      </c>
      <c r="AP198" s="200">
        <f>Cumulative!AP203-Cumulative!AO203</f>
        <v>9.8305435680789337</v>
      </c>
      <c r="AR198" s="19">
        <f>Cumulative!AR203</f>
        <v>2.7417153496892221</v>
      </c>
      <c r="AS198" s="19">
        <f>Cumulative!AS203-Cumulative!AR203</f>
        <v>2.6495554045409073</v>
      </c>
      <c r="AT198" s="19">
        <f>Cumulative!AT203-Cumulative!AS203</f>
        <v>7.4234818941991811</v>
      </c>
      <c r="AU198" s="19">
        <f>Cumulative!AU203-Cumulative!AT203</f>
        <v>0.36677823876672377</v>
      </c>
      <c r="AV198" s="19"/>
      <c r="AW198" s="19">
        <f>Cumulative!AW203</f>
        <v>2.999674474787938</v>
      </c>
      <c r="AX198" s="19">
        <f>Cumulative!AX203-Cumulative!AW203</f>
        <v>5.3877236950629346</v>
      </c>
      <c r="AY198" s="200">
        <f>Cumulative!AY203-Cumulative!AX203</f>
        <v>6.2598055519441402</v>
      </c>
      <c r="AZ198" s="356"/>
      <c r="BA198" s="19"/>
      <c r="BB198" s="19">
        <f>Cumulative!BB203</f>
        <v>0.68549413089219968</v>
      </c>
      <c r="BC198" s="19">
        <f>Cumulative!BC203-Cumulative!BB203</f>
        <v>-2.2976046194403175</v>
      </c>
      <c r="BD198" s="19">
        <f>Cumulative!BD203-Cumulative!BC203</f>
        <v>-1.3051786983637335</v>
      </c>
      <c r="BE198" s="19">
        <f>Cumulative!BE203-Cumulative!BD203</f>
        <v>1.0354346411390218</v>
      </c>
      <c r="BF198" s="19"/>
      <c r="BG198" s="19">
        <f>Cumulative!BG203</f>
        <v>-1.2504500245967642</v>
      </c>
      <c r="BH198" s="19">
        <f>Cumulative!BH203-Cumulative!BG203</f>
        <v>-0.37504607681338609</v>
      </c>
      <c r="BI198" s="19">
        <f>Cumulative!BI203-Cumulative!BH203</f>
        <v>1.6254961014101503</v>
      </c>
      <c r="BJ198" s="19">
        <f>Cumulative!BJ203-Cumulative!BI203</f>
        <v>0</v>
      </c>
      <c r="BK198" s="19"/>
      <c r="BL198" s="19">
        <f>Cumulative!BL203</f>
        <v>0</v>
      </c>
      <c r="BM198" s="19">
        <f>Cumulative!BM203-Cumulative!BL203</f>
        <v>0</v>
      </c>
      <c r="BN198" s="200">
        <f>Cumulative!BN203-Cumulative!BM203</f>
        <v>0</v>
      </c>
      <c r="BO198" s="200">
        <f>Cumulative!BO203-Cumulative!BN203</f>
        <v>0</v>
      </c>
      <c r="BP198" s="19"/>
      <c r="BQ198" s="19">
        <f>Cumulative!BQ203</f>
        <v>0</v>
      </c>
      <c r="BR198" s="19">
        <f>Cumulative!BR203-Cumulative!BQ203</f>
        <v>0</v>
      </c>
      <c r="BS198" s="19">
        <f>Cumulative!BS203-Cumulative!BR203</f>
        <v>0</v>
      </c>
      <c r="BT198" s="19">
        <f>Cumulative!BT203-Cumulative!BS203</f>
        <v>0</v>
      </c>
    </row>
    <row r="199" spans="2:72" x14ac:dyDescent="0.2">
      <c r="B199" s="52" t="s">
        <v>224</v>
      </c>
      <c r="C199" s="52" t="s">
        <v>212</v>
      </c>
      <c r="D199" s="199">
        <f>Cumulative!D204</f>
        <v>6.0797906437308766</v>
      </c>
      <c r="E199" s="19">
        <f>Cumulative!E204-Cumulative!D204</f>
        <v>-11.88937972953655</v>
      </c>
      <c r="F199" s="19">
        <f>Cumulative!F204-Cumulative!E204</f>
        <v>23.881490815820467</v>
      </c>
      <c r="G199" s="19">
        <f>Cumulative!G204-Cumulative!F204</f>
        <v>15.4405721788197</v>
      </c>
      <c r="H199" s="11"/>
      <c r="I199" s="19">
        <f>Cumulative!I204</f>
        <v>1.7097276929855132</v>
      </c>
      <c r="J199" s="19">
        <f>Cumulative!J204-Cumulative!I204</f>
        <v>-6.9649272777280249</v>
      </c>
      <c r="K199" s="19">
        <f>Cumulative!K204-Cumulative!J204</f>
        <v>-1.5765681351550116</v>
      </c>
      <c r="L199" s="19">
        <f>Cumulative!L204-Cumulative!K204</f>
        <v>1.9335009527535894</v>
      </c>
      <c r="M199" s="14"/>
      <c r="N199" s="19">
        <f>Cumulative!N204</f>
        <v>21.911319227325645</v>
      </c>
      <c r="O199" s="19">
        <f>Cumulative!O204-Cumulative!N204</f>
        <v>-0.47025071882354652</v>
      </c>
      <c r="P199" s="19">
        <f>Cumulative!P204-Cumulative!O204</f>
        <v>-6.8880304558398819</v>
      </c>
      <c r="Q199" s="19">
        <f>Cumulative!Q204-Cumulative!P204</f>
        <v>-9.1654575968260623</v>
      </c>
      <c r="R199" s="14"/>
      <c r="S199" s="19">
        <f>Cumulative!S204</f>
        <v>5.4508706117677708</v>
      </c>
      <c r="T199" s="19">
        <f>Cumulative!T204-Cumulative!S204</f>
        <v>0.21146596448735178</v>
      </c>
      <c r="U199" s="200">
        <f>Cumulative!U204-Cumulative!T204</f>
        <v>13.82222507171705</v>
      </c>
      <c r="V199" s="200">
        <f>Cumulative!V204-Cumulative!U204</f>
        <v>-5.5241069735165222</v>
      </c>
      <c r="X199" s="19">
        <f>Cumulative!X204</f>
        <v>0.42879175862239932</v>
      </c>
      <c r="Y199" s="19">
        <f>Cumulative!Y204-Cumulative!X204</f>
        <v>-5.6666070772395587</v>
      </c>
      <c r="Z199" s="19">
        <f>Cumulative!Z204-Cumulative!Y204</f>
        <v>3.6873528858830946</v>
      </c>
      <c r="AA199" s="19">
        <f>Cumulative!AA204-Cumulative!Z204</f>
        <v>9.8148142852765474</v>
      </c>
      <c r="AC199" s="19">
        <f>Cumulative!AC204</f>
        <v>18.644857112749548</v>
      </c>
      <c r="AD199" s="19">
        <f>Cumulative!AD204-Cumulative!AC204</f>
        <v>6.4818109565497011</v>
      </c>
      <c r="AE199" s="19">
        <f>Cumulative!AE204-Cumulative!AD204</f>
        <v>5.4727723980750618</v>
      </c>
      <c r="AF199" s="19">
        <f>Cumulative!AF204-Cumulative!AE204</f>
        <v>-8.9895461861989112</v>
      </c>
      <c r="AG199" s="19"/>
      <c r="AH199" s="19">
        <f>Cumulative!AH204</f>
        <v>10.214432764946739</v>
      </c>
      <c r="AI199" s="19">
        <f>Cumulative!AI204-Cumulative!AH204</f>
        <v>7.6109392428169009</v>
      </c>
      <c r="AJ199" s="19">
        <f>Cumulative!AJ204-Cumulative!AI204</f>
        <v>6.5089737645710564</v>
      </c>
      <c r="AK199" s="19">
        <f>Cumulative!AK204-Cumulative!AJ204</f>
        <v>-12.868467524333651</v>
      </c>
      <c r="AM199" s="19">
        <f>Cumulative!AM204</f>
        <v>-1.1190570885461484</v>
      </c>
      <c r="AN199" s="19">
        <f>Cumulative!AN204-Cumulative!AM204</f>
        <v>37.789682631871365</v>
      </c>
      <c r="AO199" s="19">
        <f>Cumulative!AO204-Cumulative!AN204</f>
        <v>2.2052620331396611</v>
      </c>
      <c r="AP199" s="200">
        <f>Cumulative!AP204-Cumulative!AO204</f>
        <v>-20.493563031118459</v>
      </c>
      <c r="AR199" s="19">
        <f>Cumulative!AR204</f>
        <v>35.627235175906648</v>
      </c>
      <c r="AS199" s="19">
        <f>Cumulative!AS204-Cumulative!AR204</f>
        <v>2.4864543272603683</v>
      </c>
      <c r="AT199" s="19">
        <f>Cumulative!AT204-Cumulative!AS204</f>
        <v>-8.2455670127816134</v>
      </c>
      <c r="AU199" s="19">
        <f>Cumulative!AU204-Cumulative!AT204</f>
        <v>31.825877487437467</v>
      </c>
      <c r="AV199" s="19"/>
      <c r="AW199" s="19">
        <f>Cumulative!AW204</f>
        <v>33.964923985827554</v>
      </c>
      <c r="AX199" s="19">
        <f>Cumulative!AX204-Cumulative!AW204</f>
        <v>23.400571362060994</v>
      </c>
      <c r="AY199" s="200">
        <f>Cumulative!AY204-Cumulative!AX204</f>
        <v>7.1011180807867262</v>
      </c>
      <c r="AZ199" s="356"/>
      <c r="BA199" s="19"/>
      <c r="BB199" s="19">
        <f>Cumulative!BB204</f>
        <v>2.916254692439697</v>
      </c>
      <c r="BC199" s="19">
        <f>Cumulative!BC204-Cumulative!BB204</f>
        <v>36.495259446293545</v>
      </c>
      <c r="BD199" s="19">
        <f>Cumulative!BD204-Cumulative!BC204</f>
        <v>1.1756257141277473</v>
      </c>
      <c r="BE199" s="19">
        <f>Cumulative!BE204-Cumulative!BD204</f>
        <v>21.616176295785088</v>
      </c>
      <c r="BF199" s="19"/>
      <c r="BG199" s="19">
        <f>Cumulative!BG204</f>
        <v>0.89317858899768876</v>
      </c>
      <c r="BH199" s="19">
        <f>Cumulative!BH204-Cumulative!BG204</f>
        <v>-10.659159166269871</v>
      </c>
      <c r="BI199" s="19">
        <f>Cumulative!BI204-Cumulative!BH204</f>
        <v>-4.4915055098883414</v>
      </c>
      <c r="BJ199" s="19">
        <f>Cumulative!BJ204-Cumulative!BI204</f>
        <v>-19.28050839003857</v>
      </c>
      <c r="BK199" s="19"/>
      <c r="BL199" s="19">
        <f>Cumulative!BL204</f>
        <v>-2.5234966186247272</v>
      </c>
      <c r="BM199" s="19">
        <f>Cumulative!BM204-Cumulative!BL204</f>
        <v>-3.9829425505801863</v>
      </c>
      <c r="BN199" s="200">
        <f>Cumulative!BN204-Cumulative!BM204</f>
        <v>7.6595910437419894</v>
      </c>
      <c r="BO199" s="200">
        <f>Cumulative!BO204-Cumulative!BN204</f>
        <v>6.6791652381575437</v>
      </c>
      <c r="BP199" s="19"/>
      <c r="BQ199" s="19">
        <f>Cumulative!BQ204</f>
        <v>2.8614204434022827</v>
      </c>
      <c r="BR199" s="19">
        <f>Cumulative!BR204-Cumulative!BQ204</f>
        <v>1.2633759019592175</v>
      </c>
      <c r="BS199" s="19">
        <f>Cumulative!BS204-Cumulative!BR204</f>
        <v>0.50609891392149997</v>
      </c>
      <c r="BT199" s="19">
        <f>Cumulative!BT204-Cumulative!BS204</f>
        <v>-19.136942235914272</v>
      </c>
    </row>
    <row r="200" spans="2:72" x14ac:dyDescent="0.2">
      <c r="B200" s="52" t="s">
        <v>225</v>
      </c>
      <c r="C200" s="52" t="s">
        <v>213</v>
      </c>
      <c r="D200" s="199">
        <f>Cumulative!D205</f>
        <v>-6.5093410696466458</v>
      </c>
      <c r="E200" s="19">
        <f>Cumulative!E205-Cumulative!D205</f>
        <v>-4.3917980014718632</v>
      </c>
      <c r="F200" s="19">
        <f>Cumulative!F205-Cumulative!E205</f>
        <v>10.901139071118509</v>
      </c>
      <c r="G200" s="19">
        <f>Cumulative!G205-Cumulative!F205</f>
        <v>-21.580489436495149</v>
      </c>
      <c r="H200" s="11"/>
      <c r="I200" s="19">
        <f>Cumulative!I205</f>
        <v>4.2085604750412635</v>
      </c>
      <c r="J200" s="19">
        <f>Cumulative!J205-Cumulative!I205</f>
        <v>8.1717870129410954</v>
      </c>
      <c r="K200" s="19">
        <f>Cumulative!K205-Cumulative!J205</f>
        <v>7.6405273578284394</v>
      </c>
      <c r="L200" s="19">
        <f>Cumulative!L205-Cumulative!K205</f>
        <v>2.5551110873718201</v>
      </c>
      <c r="M200" s="14"/>
      <c r="N200" s="19">
        <f>Cumulative!N205</f>
        <v>9.0677391580446862</v>
      </c>
      <c r="O200" s="19">
        <f>Cumulative!O205-Cumulative!N205</f>
        <v>0.30915480300689957</v>
      </c>
      <c r="P200" s="19">
        <f>Cumulative!P205-Cumulative!O205</f>
        <v>8.0302350495113757</v>
      </c>
      <c r="Q200" s="19">
        <f>Cumulative!Q205-Cumulative!P205</f>
        <v>12.341684810793197</v>
      </c>
      <c r="R200" s="14"/>
      <c r="S200" s="19">
        <f>Cumulative!S205</f>
        <v>19.938287783457334</v>
      </c>
      <c r="T200" s="19">
        <f>Cumulative!T205-Cumulative!S205</f>
        <v>18.844362120370057</v>
      </c>
      <c r="U200" s="200">
        <f>Cumulative!U205-Cumulative!T205</f>
        <v>26.452674678604112</v>
      </c>
      <c r="V200" s="200">
        <f>Cumulative!V205-Cumulative!U205</f>
        <v>24.646380660039114</v>
      </c>
      <c r="X200" s="19">
        <f>Cumulative!X205</f>
        <v>30.44421486219035</v>
      </c>
      <c r="Y200" s="19">
        <f>Cumulative!Y205-Cumulative!X205</f>
        <v>28.01151207683322</v>
      </c>
      <c r="Z200" s="19">
        <f>Cumulative!Z205-Cumulative!Y205</f>
        <v>21.407715350863178</v>
      </c>
      <c r="AA200" s="19">
        <f>Cumulative!AA205-Cumulative!Z205</f>
        <v>23.112768609212083</v>
      </c>
      <c r="AC200" s="19">
        <f>Cumulative!AC205</f>
        <v>11.727394173014757</v>
      </c>
      <c r="AD200" s="19">
        <f>Cumulative!AD205-Cumulative!AC205</f>
        <v>13.657956134472199</v>
      </c>
      <c r="AE200" s="19">
        <f>Cumulative!AE205-Cumulative!AD205</f>
        <v>11.693971670625441</v>
      </c>
      <c r="AF200" s="19">
        <f>Cumulative!AF205-Cumulative!AE205</f>
        <v>9.1565977448148317</v>
      </c>
      <c r="AG200" s="19"/>
      <c r="AH200" s="19">
        <f>Cumulative!AH205</f>
        <v>10.777017702086663</v>
      </c>
      <c r="AI200" s="19">
        <f>Cumulative!AI205-Cumulative!AH205</f>
        <v>14.764819692780708</v>
      </c>
      <c r="AJ200" s="19">
        <f>Cumulative!AJ205-Cumulative!AI205</f>
        <v>6.3288308474278381</v>
      </c>
      <c r="AK200" s="19">
        <f>Cumulative!AK205-Cumulative!AJ205</f>
        <v>21.583606983434287</v>
      </c>
      <c r="AM200" s="19">
        <f>Cumulative!AM205</f>
        <v>11.659365071203789</v>
      </c>
      <c r="AN200" s="19">
        <f>Cumulative!AN205-Cumulative!AM205</f>
        <v>0.27848464657320093</v>
      </c>
      <c r="AO200" s="19">
        <f>Cumulative!AO205-Cumulative!AN205</f>
        <v>14.261117996797163</v>
      </c>
      <c r="AP200" s="200">
        <f>Cumulative!AP205-Cumulative!AO205</f>
        <v>13.083596418884618</v>
      </c>
      <c r="AR200" s="19">
        <f>Cumulative!AR205</f>
        <v>3.6907706630431836</v>
      </c>
      <c r="AS200" s="19">
        <f>Cumulative!AS205-Cumulative!AR205</f>
        <v>4.2952293311907521</v>
      </c>
      <c r="AT200" s="19">
        <f>Cumulative!AT205-Cumulative!AS205</f>
        <v>16.484949936394031</v>
      </c>
      <c r="AU200" s="19">
        <f>Cumulative!AU205-Cumulative!AT205</f>
        <v>16.390409749134292</v>
      </c>
      <c r="AV200" s="19"/>
      <c r="AW200" s="19">
        <f>Cumulative!AW205</f>
        <v>13.303489038409285</v>
      </c>
      <c r="AX200" s="19">
        <f>Cumulative!AX205-Cumulative!AW205</f>
        <v>25.213920534533482</v>
      </c>
      <c r="AY200" s="200">
        <f>Cumulative!AY205-Cumulative!AX205</f>
        <v>28.78676177231641</v>
      </c>
      <c r="AZ200" s="356"/>
      <c r="BA200" s="19"/>
      <c r="BB200" s="19">
        <f>Cumulative!BB205</f>
        <v>28.198207723311331</v>
      </c>
      <c r="BC200" s="19">
        <f>Cumulative!BC205-Cumulative!BB205</f>
        <v>28.658176824019844</v>
      </c>
      <c r="BD200" s="19">
        <f>Cumulative!BD205-Cumulative!BC205</f>
        <v>41.21268156608906</v>
      </c>
      <c r="BE200" s="19">
        <f>Cumulative!BE205-Cumulative!BD205</f>
        <v>24.572415795976482</v>
      </c>
      <c r="BF200" s="19"/>
      <c r="BG200" s="19">
        <f>Cumulative!BG205</f>
        <v>27.235076359898756</v>
      </c>
      <c r="BH200" s="19">
        <f>Cumulative!BH205-Cumulative!BG205</f>
        <v>25.457005263412675</v>
      </c>
      <c r="BI200" s="19">
        <f>Cumulative!BI205-Cumulative!BH205</f>
        <v>25.427816699892112</v>
      </c>
      <c r="BJ200" s="19">
        <f>Cumulative!BJ205-Cumulative!BI205</f>
        <v>19.995451731813318</v>
      </c>
      <c r="BK200" s="19"/>
      <c r="BL200" s="19">
        <f>Cumulative!BL205</f>
        <v>19.625971518649081</v>
      </c>
      <c r="BM200" s="19">
        <f>Cumulative!BM205-Cumulative!BL205</f>
        <v>23.66941861406022</v>
      </c>
      <c r="BN200" s="200">
        <f>Cumulative!BN205-Cumulative!BM205</f>
        <v>21.569402810001222</v>
      </c>
      <c r="BO200" s="200">
        <f>Cumulative!BO205-Cumulative!BN205</f>
        <v>23.678201616799953</v>
      </c>
      <c r="BP200" s="19"/>
      <c r="BQ200" s="19">
        <f>Cumulative!BQ205</f>
        <v>35.68737856378128</v>
      </c>
      <c r="BR200" s="19">
        <f>Cumulative!BR205-Cumulative!BQ205</f>
        <v>32.377505976390097</v>
      </c>
      <c r="BS200" s="19">
        <f>Cumulative!BS205-Cumulative!BR205</f>
        <v>30.515445584921707</v>
      </c>
      <c r="BT200" s="19">
        <f>Cumulative!BT205-Cumulative!BS205</f>
        <v>35.860708713562119</v>
      </c>
    </row>
    <row r="201" spans="2:72" x14ac:dyDescent="0.2">
      <c r="B201" s="52" t="s">
        <v>226</v>
      </c>
      <c r="C201" s="52" t="s">
        <v>214</v>
      </c>
      <c r="D201" s="199">
        <f>Cumulative!D206</f>
        <v>0</v>
      </c>
      <c r="E201" s="19">
        <f>Cumulative!E206-Cumulative!D206</f>
        <v>0</v>
      </c>
      <c r="F201" s="19">
        <f>Cumulative!F206-Cumulative!E206</f>
        <v>0</v>
      </c>
      <c r="G201" s="19">
        <f>Cumulative!G206-Cumulative!F206</f>
        <v>0</v>
      </c>
      <c r="H201" s="11"/>
      <c r="I201" s="19">
        <f>Cumulative!I206</f>
        <v>0</v>
      </c>
      <c r="J201" s="19">
        <f>Cumulative!J206-Cumulative!I206</f>
        <v>0</v>
      </c>
      <c r="K201" s="19">
        <f>Cumulative!K206-Cumulative!J206</f>
        <v>0</v>
      </c>
      <c r="L201" s="19">
        <f>Cumulative!L206-Cumulative!K206</f>
        <v>-3.6423009294147199</v>
      </c>
      <c r="M201" s="14"/>
      <c r="N201" s="19">
        <f>Cumulative!N206</f>
        <v>-1.2014039263024505</v>
      </c>
      <c r="O201" s="19">
        <f>Cumulative!O206-Cumulative!N206</f>
        <v>-0.1708244582416838</v>
      </c>
      <c r="P201" s="19">
        <f>Cumulative!P206-Cumulative!O206</f>
        <v>4.4087047699232995E-2</v>
      </c>
      <c r="Q201" s="19">
        <f>Cumulative!Q206-Cumulative!P206</f>
        <v>-0.12936835169048355</v>
      </c>
      <c r="R201" s="14"/>
      <c r="S201" s="19">
        <f>Cumulative!S206</f>
        <v>-3.21585286829957E-2</v>
      </c>
      <c r="T201" s="19">
        <f>Cumulative!T206-Cumulative!S206</f>
        <v>-0.21175750844799418</v>
      </c>
      <c r="U201" s="200">
        <f>Cumulative!U206-Cumulative!T206</f>
        <v>-0.36339497527333753</v>
      </c>
      <c r="V201" s="200">
        <f>Cumulative!V206-Cumulative!U206</f>
        <v>-0.85271303698057588</v>
      </c>
      <c r="X201" s="19">
        <f>Cumulative!X206</f>
        <v>-0.26799484913899957</v>
      </c>
      <c r="Y201" s="19">
        <f>Cumulative!Y206-Cumulative!X206</f>
        <v>-0.75679510450348819</v>
      </c>
      <c r="Z201" s="19">
        <f>Cumulative!Z206-Cumulative!Y206</f>
        <v>-1.4471737362825783</v>
      </c>
      <c r="AA201" s="19">
        <f>Cumulative!AA206-Cumulative!Z206</f>
        <v>-2.6746092146365879</v>
      </c>
      <c r="AC201" s="19">
        <f>Cumulative!AC206</f>
        <v>-0.42490558597879552</v>
      </c>
      <c r="AD201" s="19">
        <f>Cumulative!AD206-Cumulative!AC206</f>
        <v>-4.0722442759076605E-2</v>
      </c>
      <c r="AE201" s="19">
        <f>Cumulative!AE206-Cumulative!AD206</f>
        <v>-3.1505737958965385E-2</v>
      </c>
      <c r="AF201" s="19">
        <f>Cumulative!AF206-Cumulative!AE206</f>
        <v>-0.18835058797962245</v>
      </c>
      <c r="AG201" s="19"/>
      <c r="AH201" s="19">
        <f>Cumulative!AH206</f>
        <v>-1.7580779285622614E-2</v>
      </c>
      <c r="AI201" s="19">
        <f>Cumulative!AI206-Cumulative!AH206</f>
        <v>-6.6660109219876626E-2</v>
      </c>
      <c r="AJ201" s="19">
        <f>Cumulative!AJ206-Cumulative!AI206</f>
        <v>-0.69706252090725351</v>
      </c>
      <c r="AK201" s="19">
        <f>Cumulative!AK206-Cumulative!AJ206</f>
        <v>-0.25525025695730019</v>
      </c>
      <c r="AM201" s="19">
        <f>Cumulative!AM206</f>
        <v>0.15122393088461464</v>
      </c>
      <c r="AN201" s="19">
        <f>Cumulative!AN206-Cumulative!AM206</f>
        <v>-0.15122393088461464</v>
      </c>
      <c r="AO201" s="19">
        <f>Cumulative!AO206-Cumulative!AN206</f>
        <v>0</v>
      </c>
      <c r="AP201" s="200">
        <f>Cumulative!AP206-Cumulative!AO206</f>
        <v>0</v>
      </c>
      <c r="AR201" s="19">
        <f>Cumulative!AR206</f>
        <v>-0.10545059037266238</v>
      </c>
      <c r="AS201" s="19">
        <f>Cumulative!AS206-Cumulative!AR206</f>
        <v>0.10545059037266238</v>
      </c>
      <c r="AT201" s="19">
        <f>Cumulative!AT206-Cumulative!AS206</f>
        <v>0</v>
      </c>
      <c r="AU201" s="19">
        <f>Cumulative!AU206-Cumulative!AT206</f>
        <v>0</v>
      </c>
      <c r="AV201" s="19"/>
      <c r="AW201" s="19">
        <f>Cumulative!AW206</f>
        <v>-1.3451455043892099E-2</v>
      </c>
      <c r="AX201" s="19">
        <f>Cumulative!AX206-Cumulative!AW206</f>
        <v>1.3451455043892099E-2</v>
      </c>
      <c r="AY201" s="200">
        <f>Cumulative!AY206-Cumulative!AX206</f>
        <v>0</v>
      </c>
      <c r="AZ201" s="356"/>
      <c r="BA201" s="19"/>
      <c r="BB201" s="19">
        <f>Cumulative!BB206</f>
        <v>-1.1618544591393215E-2</v>
      </c>
      <c r="BC201" s="19">
        <f>Cumulative!BC206-Cumulative!BB206</f>
        <v>1.1618544591393215E-2</v>
      </c>
      <c r="BD201" s="19">
        <f>Cumulative!BD206-Cumulative!BC206</f>
        <v>0</v>
      </c>
      <c r="BE201" s="19">
        <f>Cumulative!BE206-Cumulative!BD206</f>
        <v>0</v>
      </c>
      <c r="BF201" s="19"/>
      <c r="BG201" s="19">
        <f>Cumulative!BG206</f>
        <v>0</v>
      </c>
      <c r="BH201" s="19">
        <f>Cumulative!BH206-Cumulative!BG206</f>
        <v>0</v>
      </c>
      <c r="BI201" s="19">
        <f>Cumulative!BI206-Cumulative!BH206</f>
        <v>0</v>
      </c>
      <c r="BJ201" s="19">
        <f>Cumulative!BJ206-Cumulative!BI206</f>
        <v>0</v>
      </c>
      <c r="BK201" s="19"/>
      <c r="BL201" s="19">
        <f>Cumulative!BL206</f>
        <v>0</v>
      </c>
      <c r="BM201" s="19">
        <f>Cumulative!BM206-Cumulative!BL206</f>
        <v>0</v>
      </c>
      <c r="BN201" s="200">
        <f>Cumulative!BN206-Cumulative!BM206</f>
        <v>0</v>
      </c>
      <c r="BO201" s="200">
        <f>Cumulative!BO206-Cumulative!BN206</f>
        <v>0</v>
      </c>
      <c r="BP201" s="19"/>
      <c r="BQ201" s="19">
        <f>Cumulative!BQ206</f>
        <v>0</v>
      </c>
      <c r="BR201" s="19">
        <f>Cumulative!BR206-Cumulative!BQ206</f>
        <v>0</v>
      </c>
      <c r="BS201" s="19">
        <f>Cumulative!BS206-Cumulative!BR206</f>
        <v>0</v>
      </c>
      <c r="BT201" s="19">
        <f>Cumulative!BT206-Cumulative!BS206</f>
        <v>0</v>
      </c>
    </row>
    <row r="202" spans="2:72" x14ac:dyDescent="0.2">
      <c r="B202" s="52" t="s">
        <v>227</v>
      </c>
      <c r="C202" s="52" t="s">
        <v>215</v>
      </c>
      <c r="D202" s="199">
        <f>Cumulative!D207</f>
        <v>0</v>
      </c>
      <c r="E202" s="19">
        <f>Cumulative!E207-Cumulative!D207</f>
        <v>0</v>
      </c>
      <c r="F202" s="19">
        <f>Cumulative!F207-Cumulative!E207</f>
        <v>0</v>
      </c>
      <c r="G202" s="19">
        <f>Cumulative!G207-Cumulative!F207</f>
        <v>0</v>
      </c>
      <c r="H202" s="11"/>
      <c r="I202" s="19">
        <f>Cumulative!I207</f>
        <v>0</v>
      </c>
      <c r="J202" s="19">
        <f>Cumulative!J207-Cumulative!I207</f>
        <v>0</v>
      </c>
      <c r="K202" s="19">
        <f>Cumulative!K207-Cumulative!J207</f>
        <v>0</v>
      </c>
      <c r="L202" s="19">
        <f>Cumulative!L207-Cumulative!K207</f>
        <v>0</v>
      </c>
      <c r="M202" s="14"/>
      <c r="N202" s="19">
        <f>Cumulative!N207</f>
        <v>0</v>
      </c>
      <c r="O202" s="19">
        <f>Cumulative!O207-Cumulative!N207</f>
        <v>0</v>
      </c>
      <c r="P202" s="19">
        <f>Cumulative!P207-Cumulative!O207</f>
        <v>0.56516652631697928</v>
      </c>
      <c r="Q202" s="19">
        <f>Cumulative!Q207-Cumulative!P207</f>
        <v>3.6251738282222523</v>
      </c>
      <c r="R202" s="14"/>
      <c r="S202" s="19">
        <f>Cumulative!S207</f>
        <v>16.320453306620315</v>
      </c>
      <c r="T202" s="19">
        <f>Cumulative!T207-Cumulative!S207</f>
        <v>8.2802212954480936</v>
      </c>
      <c r="U202" s="200">
        <v>0</v>
      </c>
      <c r="V202" s="200">
        <f>Cumulative!V207-Cumulative!U207</f>
        <v>0</v>
      </c>
      <c r="X202" s="19"/>
      <c r="Y202" s="19"/>
      <c r="Z202" s="19"/>
      <c r="AA202" s="19"/>
      <c r="AC202" s="19"/>
      <c r="AD202" s="19"/>
      <c r="AE202" s="19"/>
      <c r="AF202" s="19"/>
      <c r="AG202" s="19"/>
      <c r="AH202" s="19"/>
      <c r="AI202" s="19"/>
      <c r="AJ202" s="19"/>
      <c r="AK202" s="19"/>
      <c r="AM202" s="19"/>
      <c r="AN202" s="19"/>
      <c r="AO202" s="19"/>
      <c r="AP202" s="200"/>
      <c r="AR202" s="19"/>
      <c r="AS202" s="19"/>
      <c r="AT202" s="19"/>
      <c r="AU202" s="19"/>
      <c r="AV202" s="19"/>
      <c r="AW202" s="19"/>
      <c r="AX202" s="19"/>
      <c r="AY202" s="200"/>
      <c r="AZ202" s="356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200"/>
      <c r="BO202" s="200"/>
      <c r="BP202" s="19"/>
      <c r="BQ202" s="19"/>
      <c r="BR202" s="19"/>
      <c r="BS202" s="19"/>
      <c r="BT202" s="19"/>
    </row>
    <row r="203" spans="2:72" ht="15" thickBot="1" x14ac:dyDescent="0.25">
      <c r="B203" s="117" t="s">
        <v>228</v>
      </c>
      <c r="C203" s="117" t="s">
        <v>216</v>
      </c>
      <c r="D203" s="201">
        <f>Cumulative!D208</f>
        <v>-2.0486251082136651</v>
      </c>
      <c r="E203" s="202">
        <f>Cumulative!E208-Cumulative!D208</f>
        <v>0.25352735698157525</v>
      </c>
      <c r="F203" s="202">
        <f>Cumulative!F208-Cumulative!E208</f>
        <v>3.145666919667359</v>
      </c>
      <c r="G203" s="202">
        <f>Cumulative!G208-Cumulative!F208</f>
        <v>-1.3827308516491219</v>
      </c>
      <c r="H203" s="146"/>
      <c r="I203" s="202">
        <f>Cumulative!I208</f>
        <v>-0.29591440840133881</v>
      </c>
      <c r="J203" s="202">
        <f>Cumulative!J208-Cumulative!I208</f>
        <v>-1.2516290275964561</v>
      </c>
      <c r="K203" s="202">
        <f>Cumulative!K208-Cumulative!J208</f>
        <v>1.7056862072917189</v>
      </c>
      <c r="L203" s="202">
        <f>Cumulative!L208-Cumulative!K208</f>
        <v>-1.1001171495908344</v>
      </c>
      <c r="M203" s="147"/>
      <c r="N203" s="202">
        <f>Cumulative!N208</f>
        <v>-2.402807852604901</v>
      </c>
      <c r="O203" s="202">
        <f>Cumulative!O208-Cumulative!N208</f>
        <v>2.5457483093282485</v>
      </c>
      <c r="P203" s="202">
        <f>Cumulative!P208-Cumulative!O208</f>
        <v>-0.42552371988183696</v>
      </c>
      <c r="Q203" s="202">
        <f>Cumulative!Q208-Cumulative!P208</f>
        <v>-1.5393038475107415</v>
      </c>
      <c r="R203" s="147"/>
      <c r="S203" s="202">
        <f>Cumulative!S208</f>
        <v>-0.43414013722044192</v>
      </c>
      <c r="T203" s="202">
        <f>Cumulative!T208-Cumulative!S208</f>
        <v>0.13795637784709708</v>
      </c>
      <c r="U203" s="203">
        <f>Cumulative!U208-Cumulative!T208</f>
        <v>0.39740226144073276</v>
      </c>
      <c r="V203" s="203">
        <f>Cumulative!V208-Cumulative!U208</f>
        <v>-1.0034805550580583</v>
      </c>
      <c r="W203" s="148"/>
      <c r="X203" s="202">
        <f>Cumulative!X208</f>
        <v>-0.16079690948339972</v>
      </c>
      <c r="Y203" s="202">
        <f>Cumulative!Y208-Cumulative!X208</f>
        <v>-9.5400578927222229E-2</v>
      </c>
      <c r="Z203" s="202">
        <f>Cumulative!Z208-Cumulative!Y208</f>
        <v>0.3000785006578125</v>
      </c>
      <c r="AA203" s="202">
        <f>Cumulative!AA208-Cumulative!Z208</f>
        <v>-1.833993326877331</v>
      </c>
      <c r="AB203" s="148"/>
      <c r="AC203" s="202">
        <f>Cumulative!AC208</f>
        <v>-8.4981117195759112E-2</v>
      </c>
      <c r="AD203" s="202">
        <f>Cumulative!AD208-Cumulative!AC208</f>
        <v>-0.25992853372118319</v>
      </c>
      <c r="AE203" s="202">
        <f>Cumulative!AE208-Cumulative!AD208</f>
        <v>0.41347982563374752</v>
      </c>
      <c r="AF203" s="202">
        <f>Cumulative!AF208-Cumulative!AE208</f>
        <v>6.2036116705728039</v>
      </c>
      <c r="AG203" s="202"/>
      <c r="AH203" s="202">
        <f>Cumulative!AH208</f>
        <v>0.3340348064268297</v>
      </c>
      <c r="AI203" s="202">
        <f>Cumulative!AI208-Cumulative!AH208</f>
        <v>-0.7215428935521262</v>
      </c>
      <c r="AJ203" s="202">
        <f>Cumulative!AJ208-Cumulative!AI208</f>
        <v>-1.6796905169459453</v>
      </c>
      <c r="AK203" s="202">
        <f>Cumulative!AK208-Cumulative!AJ208</f>
        <v>0.66386440960101645</v>
      </c>
      <c r="AL203" s="148"/>
      <c r="AM203" s="202">
        <f>Cumulative!AM208</f>
        <v>-1.0283227300153794</v>
      </c>
      <c r="AN203" s="202">
        <f>Cumulative!AN208-Cumulative!AM208</f>
        <v>2.7883903166107049</v>
      </c>
      <c r="AO203" s="202">
        <f>Cumulative!AO208-Cumulative!AN208</f>
        <v>2.788257600216375</v>
      </c>
      <c r="AP203" s="203">
        <f>Cumulative!AP208-Cumulative!AO208</f>
        <v>-5.6450857269122015</v>
      </c>
      <c r="AQ203" s="148"/>
      <c r="AR203" s="202">
        <f>Cumulative!AR208</f>
        <v>-0.15064370053237483</v>
      </c>
      <c r="AS203" s="202">
        <f>Cumulative!AS208-Cumulative!AR208</f>
        <v>1.7218964069791238</v>
      </c>
      <c r="AT203" s="202">
        <f>Cumulative!AT208-Cumulative!AS208</f>
        <v>6.9907540244773543</v>
      </c>
      <c r="AU203" s="202">
        <f>Cumulative!AU208-Cumulative!AT208</f>
        <v>1.237512025382518</v>
      </c>
      <c r="AV203" s="202"/>
      <c r="AW203" s="202">
        <f>Cumulative!AW208</f>
        <v>0.29593201096562616</v>
      </c>
      <c r="AX203" s="202">
        <f>Cumulative!AX208-Cumulative!AW208</f>
        <v>3.244815531042045</v>
      </c>
      <c r="AY203" s="203">
        <f>Cumulative!AY208-Cumulative!AX208</f>
        <v>-1.7166031670608755</v>
      </c>
      <c r="AZ203" s="357"/>
      <c r="BA203" s="202"/>
      <c r="BB203" s="202">
        <f>Cumulative!BB208</f>
        <v>1.1502359145479282</v>
      </c>
      <c r="BC203" s="202">
        <f>Cumulative!BC208-Cumulative!BB208</f>
        <v>4.0530800525545327</v>
      </c>
      <c r="BD203" s="202">
        <f>Cumulative!BD208-Cumulative!BC208</f>
        <v>-1.8045324483702077</v>
      </c>
      <c r="BE203" s="202">
        <f>Cumulative!BE208-Cumulative!BD208</f>
        <v>5.9959011903972197</v>
      </c>
      <c r="BF203" s="202"/>
      <c r="BG203" s="202">
        <f>Cumulative!BG208</f>
        <v>1.2367088155352615</v>
      </c>
      <c r="BH203" s="202">
        <f>Cumulative!BH208-Cumulative!BG208</f>
        <v>-2.7339716086109744E-2</v>
      </c>
      <c r="BI203" s="202">
        <f>Cumulative!BI208-Cumulative!BH208</f>
        <v>-2.2614482254737194</v>
      </c>
      <c r="BJ203" s="202">
        <f>Cumulative!BJ208-Cumulative!BI208</f>
        <v>4.0082087546549179</v>
      </c>
      <c r="BK203" s="202"/>
      <c r="BL203" s="202">
        <f>Cumulative!BL208</f>
        <v>1.1460421324758587</v>
      </c>
      <c r="BM203" s="202">
        <f>Cumulative!BM208-Cumulative!BL208</f>
        <v>-1.1791257214718158</v>
      </c>
      <c r="BN203" s="203">
        <f>Cumulative!BN208-Cumulative!BM208</f>
        <v>0.97556348645414437</v>
      </c>
      <c r="BO203" s="203">
        <f>Cumulative!BO208-Cumulative!BN208</f>
        <v>-1.7527195987714235</v>
      </c>
      <c r="BP203" s="202"/>
      <c r="BQ203" s="202">
        <f>Cumulative!BQ208</f>
        <v>0.51441266398243279</v>
      </c>
      <c r="BR203" s="202">
        <f>Cumulative!BR208-Cumulative!BQ208</f>
        <v>4.8581823267465518E-2</v>
      </c>
      <c r="BS203" s="202">
        <f>Cumulative!BS208-Cumulative!BR208</f>
        <v>1.7583448666400536</v>
      </c>
      <c r="BT203" s="202">
        <f>Cumulative!BT208-Cumulative!BS208</f>
        <v>4.997457636792932</v>
      </c>
    </row>
    <row r="204" spans="2:72" ht="15" thickBot="1" x14ac:dyDescent="0.25">
      <c r="B204" s="157" t="s">
        <v>231</v>
      </c>
      <c r="C204" s="158" t="s">
        <v>230</v>
      </c>
      <c r="D204" s="153">
        <f>D192-D197-D202</f>
        <v>156.91807482107572</v>
      </c>
      <c r="E204" s="153">
        <f>E192-E197-E202</f>
        <v>158.36636657714223</v>
      </c>
      <c r="F204" s="153">
        <f>F192-F197-F202</f>
        <v>160.18021870854133</v>
      </c>
      <c r="G204" s="153">
        <f>G192-G197-G202</f>
        <v>147.15336523021472</v>
      </c>
      <c r="H204" s="154"/>
      <c r="I204" s="153">
        <f>I192-I197-I202</f>
        <v>140.09903268867831</v>
      </c>
      <c r="J204" s="153">
        <f>J192-J197-J202</f>
        <v>131.49484032893466</v>
      </c>
      <c r="K204" s="153">
        <f>K192-K197-K202</f>
        <v>107.12643567707657</v>
      </c>
      <c r="L204" s="153">
        <f>L192-L197-L202</f>
        <v>84.856682011163258</v>
      </c>
      <c r="M204" s="155"/>
      <c r="N204" s="153">
        <f>N192-N197-N202</f>
        <v>116.65060027289032</v>
      </c>
      <c r="O204" s="153">
        <f>O192-O197-O202</f>
        <v>118.62939149373939</v>
      </c>
      <c r="P204" s="153">
        <f>P192-P197-P202</f>
        <v>110.68669731830916</v>
      </c>
      <c r="Q204" s="153">
        <f>Q192-Q197-Q202</f>
        <v>160.90833206196504</v>
      </c>
      <c r="R204" s="155"/>
      <c r="S204" s="153">
        <f>S192-S197-S202</f>
        <v>183.36793055044146</v>
      </c>
      <c r="T204" s="153">
        <f>T192-T197-T202</f>
        <v>148.44499281810872</v>
      </c>
      <c r="U204" s="153">
        <f>SUM(U195:U203)</f>
        <v>175.24116273802949</v>
      </c>
      <c r="V204" s="153">
        <f>V192-V197-V202</f>
        <v>165.18035766526941</v>
      </c>
      <c r="W204" s="156"/>
      <c r="X204" s="153">
        <f>X192-X197-X202</f>
        <v>137.82975091218748</v>
      </c>
      <c r="Y204" s="153">
        <f>Y192-Y197-Y202</f>
        <v>112.61752720299606</v>
      </c>
      <c r="Z204" s="153">
        <f>Z192-Z197-Z202</f>
        <v>76.422382114138685</v>
      </c>
      <c r="AA204" s="153">
        <f>AA192-AA197-AA202</f>
        <v>118.51028365065673</v>
      </c>
      <c r="AB204" s="156"/>
      <c r="AC204" s="153">
        <f>AC192-AC197-AC202</f>
        <v>126.34992504665463</v>
      </c>
      <c r="AD204" s="153">
        <f>AD192-AD197-AD202</f>
        <v>126.08944845945545</v>
      </c>
      <c r="AE204" s="153">
        <f>AE192-AE197-AE202</f>
        <v>118.1824208382219</v>
      </c>
      <c r="AF204" s="153">
        <f>AF192-AF197-AF202</f>
        <v>140.35538074036816</v>
      </c>
      <c r="AG204" s="153"/>
      <c r="AH204" s="153">
        <f>AH192-AH197-AH202</f>
        <v>139.90784155498477</v>
      </c>
      <c r="AI204" s="153">
        <f>AI192-AI197-AI202</f>
        <v>124.03571031044544</v>
      </c>
      <c r="AJ204" s="153">
        <f>AJ192-AJ197-AJ202</f>
        <v>150.896004224016</v>
      </c>
      <c r="AK204" s="153">
        <f>AK192-AK197-AK202</f>
        <v>176.04387467993183</v>
      </c>
      <c r="AL204" s="156"/>
      <c r="AM204" s="153">
        <f>AM192-AM197-AM202</f>
        <v>158.11974213295306</v>
      </c>
      <c r="AN204" s="153">
        <f>AN192-AN197-AN202</f>
        <v>163.81957685863537</v>
      </c>
      <c r="AO204" s="153">
        <f>AO192-AO197-AO202</f>
        <v>131.40270123309267</v>
      </c>
      <c r="AP204" s="259">
        <f>AP192-AP197-AP202</f>
        <v>98.884635381696228</v>
      </c>
      <c r="AQ204" s="156"/>
      <c r="AR204" s="153">
        <f>AR192-AR197-AR202</f>
        <v>109.65354961751565</v>
      </c>
      <c r="AS204" s="153">
        <f>AS192-AS197-AS202</f>
        <v>111.01375708236357</v>
      </c>
      <c r="AT204" s="153">
        <f>AT192-AT197-AT202</f>
        <v>120.06100076376052</v>
      </c>
      <c r="AU204" s="153">
        <f>AU192-AU197-AU202</f>
        <v>148.7070628389672</v>
      </c>
      <c r="AV204" s="153"/>
      <c r="AW204" s="153">
        <f>AW192-AW197-AW202</f>
        <v>211.71245093581774</v>
      </c>
      <c r="AX204" s="153">
        <f>AX192-AX197-AX202</f>
        <v>330.45273638049764</v>
      </c>
      <c r="AY204" s="259">
        <f>AY192-AY197-AY202</f>
        <v>392.67502439252951</v>
      </c>
      <c r="AZ204" s="358"/>
      <c r="BA204" s="153"/>
      <c r="BB204" s="153">
        <f>BB192-BB197-BB202</f>
        <v>649.17456049950454</v>
      </c>
      <c r="BC204" s="153">
        <f>BC192-BC197-BC202</f>
        <v>418.21296858074049</v>
      </c>
      <c r="BD204" s="153">
        <f>BD192-BD197-BD202</f>
        <v>430.35723643909614</v>
      </c>
      <c r="BE204" s="153">
        <f>BE192-BE197-BE202</f>
        <v>490.92326075076471</v>
      </c>
      <c r="BF204" s="153"/>
      <c r="BG204" s="153">
        <f>BG192-BG197-BG202</f>
        <v>358.17835539713474</v>
      </c>
      <c r="BH204" s="153">
        <f>BH192-BH197-BH202</f>
        <v>120.1466293882217</v>
      </c>
      <c r="BI204" s="153">
        <f>BI192-BI197-BI202</f>
        <v>147.89185960609444</v>
      </c>
      <c r="BJ204" s="153">
        <f>BJ192-BJ197-BJ202</f>
        <v>180.14962652938345</v>
      </c>
      <c r="BK204" s="153"/>
      <c r="BL204" s="153">
        <f>BL192-BL197-BL202</f>
        <v>150.98003131780519</v>
      </c>
      <c r="BM204" s="153">
        <f>BM192-BM197-BM202</f>
        <v>192.99004347316168</v>
      </c>
      <c r="BN204" s="259">
        <f>BN192-BN197-BN202</f>
        <v>153.54843107901968</v>
      </c>
      <c r="BO204" s="259">
        <f>BO192-BO197-BO202</f>
        <v>158.46235950922727</v>
      </c>
      <c r="BP204" s="153"/>
      <c r="BQ204" s="153">
        <f>BQ192-BQ197-BQ202</f>
        <v>282.28394936036</v>
      </c>
      <c r="BR204" s="153">
        <f>BR192-BR197-BR202</f>
        <v>320.6142083838015</v>
      </c>
      <c r="BS204" s="153">
        <f>BS192-BS197-BS202</f>
        <v>243.27127881846513</v>
      </c>
      <c r="BT204" s="153">
        <f>BT192-BT197-BT202</f>
        <v>250.11938325744097</v>
      </c>
    </row>
    <row r="205" spans="2:72" x14ac:dyDescent="0.2">
      <c r="B205" s="152" t="s">
        <v>240</v>
      </c>
      <c r="C205" s="101"/>
      <c r="D205" s="11"/>
      <c r="E205" s="11"/>
      <c r="F205" s="11"/>
      <c r="G205" s="11"/>
      <c r="H205" s="11"/>
      <c r="I205" s="11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X205" s="14"/>
      <c r="Y205" s="14"/>
      <c r="Z205" s="14"/>
      <c r="AA205" s="14"/>
      <c r="AC205" s="14"/>
      <c r="AH205" s="14"/>
      <c r="AJ205" s="14"/>
      <c r="AK205" s="14"/>
      <c r="AM205" s="14"/>
      <c r="AN205" s="14"/>
    </row>
    <row r="206" spans="2:72" ht="15" thickBot="1" x14ac:dyDescent="0.25">
      <c r="B206" s="152"/>
      <c r="C206" s="101"/>
      <c r="D206" s="11"/>
      <c r="E206" s="11"/>
      <c r="F206" s="11"/>
      <c r="G206" s="11"/>
      <c r="H206" s="11"/>
      <c r="I206" s="11"/>
      <c r="J206" s="14"/>
      <c r="K206" s="14"/>
      <c r="L206" s="14"/>
      <c r="M206" s="14"/>
      <c r="N206" s="14"/>
      <c r="O206" s="14"/>
      <c r="P206" s="14"/>
      <c r="Q206" s="167"/>
      <c r="R206" s="14"/>
      <c r="S206" s="14"/>
      <c r="T206" s="14"/>
      <c r="X206" s="14"/>
      <c r="Y206" s="14"/>
      <c r="Z206" s="14"/>
      <c r="AA206" s="14"/>
      <c r="AC206" s="14"/>
      <c r="AH206" s="14"/>
      <c r="AJ206" s="14"/>
      <c r="AK206" s="14"/>
      <c r="AM206" s="14"/>
      <c r="AN206" s="14"/>
    </row>
    <row r="207" spans="2:72" ht="15.75" thickBot="1" x14ac:dyDescent="0.25">
      <c r="B207" s="63" t="s">
        <v>83</v>
      </c>
      <c r="C207" s="64" t="s">
        <v>44</v>
      </c>
      <c r="D207" s="103" t="s">
        <v>137</v>
      </c>
      <c r="E207" s="103" t="s">
        <v>138</v>
      </c>
      <c r="F207" s="103" t="s">
        <v>139</v>
      </c>
      <c r="G207" s="103" t="s">
        <v>140</v>
      </c>
      <c r="H207" s="103"/>
      <c r="I207" s="103" t="s">
        <v>141</v>
      </c>
      <c r="J207" s="103" t="s">
        <v>142</v>
      </c>
      <c r="K207" s="103" t="s">
        <v>143</v>
      </c>
      <c r="L207" s="103" t="s">
        <v>144</v>
      </c>
      <c r="M207" s="103"/>
      <c r="N207" s="103" t="s">
        <v>167</v>
      </c>
      <c r="O207" s="103" t="s">
        <v>172</v>
      </c>
      <c r="P207" s="103" t="s">
        <v>175</v>
      </c>
      <c r="Q207" s="103" t="s">
        <v>181</v>
      </c>
      <c r="R207" s="103"/>
      <c r="S207" s="103" t="str">
        <f>S149</f>
        <v>1Q 2015</v>
      </c>
      <c r="T207" s="103" t="str">
        <f>T149</f>
        <v>2Q 2015</v>
      </c>
      <c r="U207" s="103" t="s">
        <v>195</v>
      </c>
      <c r="V207" s="103" t="s">
        <v>198</v>
      </c>
      <c r="W207" s="103"/>
      <c r="X207" s="103" t="s">
        <v>199</v>
      </c>
      <c r="Y207" s="103" t="s">
        <v>200</v>
      </c>
      <c r="Z207" s="103" t="s">
        <v>232</v>
      </c>
      <c r="AA207" s="103" t="s">
        <v>245</v>
      </c>
      <c r="AB207" s="103"/>
      <c r="AC207" s="103" t="str">
        <f>AC149</f>
        <v>1Q 2017</v>
      </c>
      <c r="AD207" s="103" t="str">
        <f>AD149</f>
        <v>2Q 2017</v>
      </c>
      <c r="AE207" s="103" t="str">
        <f>AE149</f>
        <v>3Q 2017</v>
      </c>
      <c r="AF207" s="103" t="str">
        <f>AF149</f>
        <v>4Q 2017</v>
      </c>
      <c r="AG207" s="103"/>
      <c r="AH207" s="103" t="str">
        <f>AH$1</f>
        <v>1Q 2018</v>
      </c>
      <c r="AI207" s="103" t="str">
        <f>AI149</f>
        <v>2Q 2018</v>
      </c>
      <c r="AJ207" s="103" t="str">
        <f>AJ$1</f>
        <v>3Q 2018</v>
      </c>
      <c r="AK207" s="103" t="str">
        <f>AK$1</f>
        <v>4Q 2018</v>
      </c>
      <c r="AL207" s="103"/>
      <c r="AM207" s="103" t="s">
        <v>290</v>
      </c>
      <c r="AN207" s="103" t="s">
        <v>293</v>
      </c>
      <c r="AO207" s="103" t="str">
        <f>AO1</f>
        <v>3Q 2019</v>
      </c>
      <c r="AP207" s="184" t="str">
        <f>AP1</f>
        <v>4Q 2019</v>
      </c>
      <c r="AQ207" s="103"/>
      <c r="AR207" s="103" t="str">
        <f>AR1</f>
        <v>1Q 2020</v>
      </c>
      <c r="AS207" s="103" t="str">
        <f>AS1</f>
        <v>2Q 2020</v>
      </c>
      <c r="AT207" s="103" t="str">
        <f>AT1</f>
        <v>3Q 2020</v>
      </c>
      <c r="AU207" s="103" t="str">
        <f>AU1</f>
        <v>4Q 2020</v>
      </c>
      <c r="AV207" s="103"/>
      <c r="AW207" s="103" t="str">
        <f>AW1</f>
        <v>1Q 2021</v>
      </c>
      <c r="AX207" s="103" t="str">
        <f>AX1</f>
        <v>2Q 2021</v>
      </c>
      <c r="AY207" s="103" t="str">
        <f>AY1</f>
        <v>3Q 2021</v>
      </c>
      <c r="AZ207" s="103" t="str">
        <f>AZ1</f>
        <v>4Q 2021</v>
      </c>
      <c r="BA207" s="103"/>
      <c r="BB207" s="103" t="str">
        <f>BB1</f>
        <v>1Q 2022</v>
      </c>
      <c r="BC207" s="103" t="str">
        <f>BC1</f>
        <v>2Q 2022</v>
      </c>
      <c r="BD207" s="103" t="str">
        <f>BD1</f>
        <v>3Q 2022</v>
      </c>
      <c r="BE207" s="103" t="str">
        <f>BE1</f>
        <v>4Q 2022</v>
      </c>
      <c r="BF207" s="103"/>
      <c r="BG207" s="103" t="str">
        <f>BG1</f>
        <v>1Q 2023</v>
      </c>
      <c r="BH207" s="103" t="str">
        <f>BH1</f>
        <v>2Q 2023</v>
      </c>
      <c r="BI207" s="103" t="str">
        <f>BI1</f>
        <v>3Q 2023</v>
      </c>
      <c r="BJ207" s="103" t="str">
        <f>BJ1</f>
        <v>4Q 2023</v>
      </c>
      <c r="BK207" s="103"/>
      <c r="BL207" s="103" t="str">
        <f>BL1</f>
        <v>1Q 2024</v>
      </c>
      <c r="BM207" s="103" t="str">
        <f>BM1</f>
        <v>2Q 2024</v>
      </c>
      <c r="BN207" s="184" t="str">
        <f>BN1</f>
        <v>3Q 2024</v>
      </c>
      <c r="BO207" s="184" t="str">
        <f>BO1</f>
        <v>4Q 2024</v>
      </c>
      <c r="BP207" s="103"/>
      <c r="BQ207" s="103" t="str">
        <f>BQ1</f>
        <v>1Q 2025</v>
      </c>
      <c r="BR207" s="103" t="str">
        <f>BR1</f>
        <v>2Q 2025</v>
      </c>
      <c r="BS207" s="103" t="str">
        <f>BS1</f>
        <v>3Q 2025</v>
      </c>
      <c r="BT207" s="103" t="str">
        <f>BT1</f>
        <v>4Q 2025</v>
      </c>
    </row>
    <row r="208" spans="2:72" x14ac:dyDescent="0.2">
      <c r="B208" s="215" t="s">
        <v>11</v>
      </c>
      <c r="C208" s="216" t="s">
        <v>74</v>
      </c>
      <c r="D208" s="28">
        <f>Cumulative!D213</f>
        <v>586.50036483657368</v>
      </c>
      <c r="E208" s="28">
        <f>Cumulative!E213</f>
        <v>1121.7391039373008</v>
      </c>
      <c r="F208" s="28">
        <f>Cumulative!F213</f>
        <v>845.55696075609137</v>
      </c>
      <c r="G208" s="28">
        <f>Cumulative!G213</f>
        <v>769.86899419544534</v>
      </c>
      <c r="H208" s="28"/>
      <c r="I208" s="28">
        <f>Cumulative!I213</f>
        <v>718.4220516417123</v>
      </c>
      <c r="J208" s="28">
        <f>Cumulative!J213</f>
        <v>743.312238221896</v>
      </c>
      <c r="K208" s="28">
        <f>Cumulative!K213</f>
        <v>779.65441442444137</v>
      </c>
      <c r="L208" s="28">
        <f>Cumulative!L213</f>
        <v>839.22002370971495</v>
      </c>
      <c r="M208" s="28"/>
      <c r="N208" s="28">
        <f>Cumulative!N213</f>
        <v>641.52032527159668</v>
      </c>
      <c r="O208" s="28">
        <f>Cumulative!O213</f>
        <v>920.38203302944339</v>
      </c>
      <c r="P208" s="28">
        <f>Cumulative!P213</f>
        <v>871.8955177649251</v>
      </c>
      <c r="Q208" s="28">
        <f>Cumulative!Q213</f>
        <v>934.24270864439791</v>
      </c>
      <c r="R208" s="28"/>
      <c r="S208" s="28">
        <f>Cumulative!S213</f>
        <v>517.29003853633753</v>
      </c>
      <c r="T208" s="28">
        <f>Cumulative!T213</f>
        <v>510.80613788631945</v>
      </c>
      <c r="U208" s="28">
        <f>Cumulative!U213</f>
        <v>455.53295982438738</v>
      </c>
      <c r="V208" s="28">
        <f>Cumulative!V213</f>
        <v>178.30020018468031</v>
      </c>
      <c r="W208" s="28"/>
      <c r="X208" s="28">
        <f>Cumulative!X213</f>
        <v>391.79027209958639</v>
      </c>
      <c r="Y208" s="28">
        <f>Cumulative!Y213</f>
        <v>626.26152589191929</v>
      </c>
      <c r="Z208" s="28">
        <f>Cumulative!Z213</f>
        <v>652.45787951189163</v>
      </c>
      <c r="AA208" s="28">
        <f>Cumulative!AA213</f>
        <v>657.5673995868566</v>
      </c>
      <c r="AB208" s="28"/>
      <c r="AC208" s="28">
        <f>Cumulative!AC213</f>
        <v>532.33625232582278</v>
      </c>
      <c r="AD208" s="28">
        <f>Cumulative!AD213</f>
        <v>75.703852891149268</v>
      </c>
      <c r="AE208" s="28">
        <f>Cumulative!AE213</f>
        <v>84.251312979493903</v>
      </c>
      <c r="AF208" s="28">
        <f>Cumulative!AF213</f>
        <v>328.64469220592986</v>
      </c>
      <c r="AG208" s="28"/>
      <c r="AH208" s="28">
        <f>Cumulative!AH213</f>
        <v>322.83300940017358</v>
      </c>
      <c r="AI208" s="28">
        <f>Cumulative!AI213</f>
        <v>335.05692637416041</v>
      </c>
      <c r="AJ208" s="28">
        <f>Cumulative!AJ213</f>
        <v>291.91682954569711</v>
      </c>
      <c r="AK208" s="28">
        <f>Cumulative!AK213</f>
        <v>252.46651101329195</v>
      </c>
      <c r="AL208" s="28"/>
      <c r="AM208" s="28">
        <f>Cumulative!AM213</f>
        <v>319.67399246462867</v>
      </c>
      <c r="AN208" s="28">
        <f>Cumulative!AN213</f>
        <v>210.85808141341502</v>
      </c>
      <c r="AO208" s="28">
        <f>Cumulative!AO213</f>
        <v>221.07998683548706</v>
      </c>
      <c r="AP208" s="260">
        <f>Cumulative!AP213</f>
        <v>214.64905493355215</v>
      </c>
      <c r="AQ208" s="28"/>
      <c r="AR208" s="28">
        <f>Cumulative!AR213</f>
        <v>181.27552825394784</v>
      </c>
      <c r="AS208" s="28">
        <f>Cumulative!AS213</f>
        <v>260.35255956644119</v>
      </c>
      <c r="AT208" s="28">
        <f>Cumulative!AT213</f>
        <v>476.94344571403474</v>
      </c>
      <c r="AU208" s="28">
        <f>Cumulative!AU213</f>
        <v>499.63655166719235</v>
      </c>
      <c r="AV208" s="28"/>
      <c r="AW208" s="28">
        <f>Cumulative!AW213</f>
        <v>489.02080914318327</v>
      </c>
      <c r="AX208" s="28">
        <f>Cumulative!AX213</f>
        <v>251.90577057796978</v>
      </c>
      <c r="AY208" s="260">
        <f>Cumulative!AY213</f>
        <v>113.15158711833844</v>
      </c>
      <c r="AZ208" s="334"/>
      <c r="BA208" s="28"/>
      <c r="BB208" s="334"/>
      <c r="BC208" s="334"/>
      <c r="BD208" s="334"/>
      <c r="BE208" s="28">
        <f>Cumulative!BE213</f>
        <v>131.08228185534031</v>
      </c>
      <c r="BF208" s="28"/>
      <c r="BG208" s="334"/>
      <c r="BH208" s="28">
        <f>Cumulative!BH213</f>
        <v>72.316482849825533</v>
      </c>
      <c r="BI208" s="28">
        <f>Cumulative!BI213</f>
        <v>287.55413710661742</v>
      </c>
      <c r="BJ208" s="28">
        <f>Cumulative!BJ213</f>
        <v>642.40263222739202</v>
      </c>
      <c r="BK208" s="28"/>
      <c r="BL208" s="28">
        <f>Cumulative!BL213</f>
        <v>721.61834441244616</v>
      </c>
      <c r="BM208" s="28">
        <f>Cumulative!BM213</f>
        <v>974.99650137612537</v>
      </c>
      <c r="BN208" s="260">
        <f>Cumulative!BN213</f>
        <v>897.63419427348606</v>
      </c>
      <c r="BO208" s="260">
        <f>Cumulative!BO213</f>
        <v>910.51606171143305</v>
      </c>
      <c r="BP208" s="28"/>
      <c r="BQ208" s="28">
        <f>Cumulative!BQ213</f>
        <v>748.10023266846963</v>
      </c>
      <c r="BR208" s="28">
        <f>Cumulative!BR213</f>
        <v>829.28818570509179</v>
      </c>
      <c r="BS208" s="28">
        <f>Cumulative!BS213</f>
        <v>897.17814924047525</v>
      </c>
      <c r="BT208" s="28">
        <f>Cumulative!BT213</f>
        <v>831.19957763781429</v>
      </c>
    </row>
    <row r="209" spans="2:72" x14ac:dyDescent="0.2">
      <c r="B209" s="215" t="s">
        <v>12</v>
      </c>
      <c r="C209" s="216" t="s">
        <v>75</v>
      </c>
      <c r="D209" s="29">
        <f>Cumulative!D214</f>
        <v>1180.4679455268308</v>
      </c>
      <c r="E209" s="29">
        <f>Cumulative!E214</f>
        <v>1114.3648546937707</v>
      </c>
      <c r="F209" s="29">
        <f>Cumulative!F214</f>
        <v>1108.5522804679642</v>
      </c>
      <c r="G209" s="29">
        <f>Cumulative!G214</f>
        <v>1256.9182193219569</v>
      </c>
      <c r="H209" s="29"/>
      <c r="I209" s="29">
        <f>Cumulative!I214</f>
        <v>1275.1500801070667</v>
      </c>
      <c r="J209" s="29">
        <f>Cumulative!J214</f>
        <v>1084.074719496163</v>
      </c>
      <c r="K209" s="29">
        <f>Cumulative!K214</f>
        <v>981.32329162686153</v>
      </c>
      <c r="L209" s="29">
        <f>Cumulative!L214</f>
        <v>694.1813426542659</v>
      </c>
      <c r="M209" s="29"/>
      <c r="N209" s="29">
        <f>Cumulative!N214</f>
        <v>826.20891022246133</v>
      </c>
      <c r="O209" s="29">
        <f>Cumulative!O214</f>
        <v>773.34332423447688</v>
      </c>
      <c r="P209" s="29">
        <f>Cumulative!P214</f>
        <v>715.11630859226227</v>
      </c>
      <c r="Q209" s="29">
        <f>Cumulative!Q214</f>
        <v>497.73900430868991</v>
      </c>
      <c r="R209" s="29"/>
      <c r="S209" s="29">
        <f>Cumulative!S214</f>
        <v>1015.6796540794981</v>
      </c>
      <c r="T209" s="29">
        <f>Cumulative!T214</f>
        <v>990.99488509473383</v>
      </c>
      <c r="U209" s="29">
        <f>Cumulative!U214</f>
        <v>953.77638076776168</v>
      </c>
      <c r="V209" s="29">
        <f>Cumulative!V214</f>
        <v>941.38938321439798</v>
      </c>
      <c r="W209" s="29"/>
      <c r="X209" s="29">
        <f>Cumulative!X214</f>
        <v>808.48898644531084</v>
      </c>
      <c r="Y209" s="29">
        <f>Cumulative!Y214</f>
        <v>660.77889740497221</v>
      </c>
      <c r="Z209" s="29">
        <f>Cumulative!Z214</f>
        <v>623.19797460658253</v>
      </c>
      <c r="AA209" s="29">
        <f>Cumulative!AA214</f>
        <v>646.76895785969941</v>
      </c>
      <c r="AB209" s="29"/>
      <c r="AC209" s="29">
        <f>Cumulative!AC214</f>
        <v>632.49961421053285</v>
      </c>
      <c r="AD209" s="29">
        <f>Cumulative!AD214</f>
        <v>1080.7558538050789</v>
      </c>
      <c r="AE209" s="29">
        <f>Cumulative!AE214</f>
        <v>1140.5986876237787</v>
      </c>
      <c r="AF209" s="29">
        <f>Cumulative!AF214</f>
        <v>965.15289877465705</v>
      </c>
      <c r="AG209" s="29"/>
      <c r="AH209" s="29">
        <f>Cumulative!AH214</f>
        <v>965.61768203559257</v>
      </c>
      <c r="AI209" s="29">
        <f>Cumulative!AI214</f>
        <v>1114.2909499414402</v>
      </c>
      <c r="AJ209" s="29">
        <f>Cumulative!AJ214</f>
        <v>1041.4602092372993</v>
      </c>
      <c r="AK209" s="29">
        <f>Cumulative!AK214</f>
        <v>963.65944730576666</v>
      </c>
      <c r="AL209" s="29"/>
      <c r="AM209" s="29">
        <f>Cumulative!AM214</f>
        <v>949.75337801828073</v>
      </c>
      <c r="AN209" s="29">
        <f>Cumulative!AN214</f>
        <v>1061.8369068229235</v>
      </c>
      <c r="AO209" s="29">
        <f>Cumulative!AO214</f>
        <v>1098.1501375443215</v>
      </c>
      <c r="AP209" s="185">
        <f>Cumulative!AP214</f>
        <v>1183.2997607651637</v>
      </c>
      <c r="AQ209" s="29"/>
      <c r="AR209" s="29">
        <f>Cumulative!AR214</f>
        <v>1366.3396906056025</v>
      </c>
      <c r="AS209" s="29">
        <f>Cumulative!AS214</f>
        <v>1384.9492432592388</v>
      </c>
      <c r="AT209" s="29">
        <f>Cumulative!AT214</f>
        <v>1216.5226612452861</v>
      </c>
      <c r="AU209" s="29">
        <f>Cumulative!AU214</f>
        <v>1058.6024903994141</v>
      </c>
      <c r="AV209" s="29"/>
      <c r="AW209" s="29">
        <f>Cumulative!AW214</f>
        <v>984.4086639375555</v>
      </c>
      <c r="AX209" s="29">
        <f>Cumulative!AX214</f>
        <v>1130.446317168309</v>
      </c>
      <c r="AY209" s="185">
        <f>Cumulative!AY214</f>
        <v>1127.6126705588722</v>
      </c>
      <c r="AZ209" s="335"/>
      <c r="BA209" s="29"/>
      <c r="BB209" s="335"/>
      <c r="BC209" s="335"/>
      <c r="BD209" s="335"/>
      <c r="BE209" s="29">
        <f>Cumulative!BE214</f>
        <v>976.39239381553216</v>
      </c>
      <c r="BF209" s="29"/>
      <c r="BG209" s="335"/>
      <c r="BH209" s="29">
        <f>Cumulative!BH214</f>
        <v>970.63105150739773</v>
      </c>
      <c r="BI209" s="29">
        <f>Cumulative!BI214</f>
        <v>871.08003206908199</v>
      </c>
      <c r="BJ209" s="29">
        <f>Cumulative!BJ214</f>
        <v>511.80588772448579</v>
      </c>
      <c r="BK209" s="29"/>
      <c r="BL209" s="29">
        <f>Cumulative!BL214</f>
        <v>443.03098542753827</v>
      </c>
      <c r="BM209" s="29">
        <f>Cumulative!BM214</f>
        <v>613.27377898026771</v>
      </c>
      <c r="BN209" s="185">
        <f>Cumulative!BN214</f>
        <v>551.30586349643954</v>
      </c>
      <c r="BO209" s="185">
        <f>Cumulative!BO214</f>
        <v>777.88388439383675</v>
      </c>
      <c r="BP209" s="29"/>
      <c r="BQ209" s="29">
        <f>Cumulative!BQ214</f>
        <v>969.78655924322402</v>
      </c>
      <c r="BR209" s="29">
        <f>Cumulative!BR214</f>
        <v>911.06622402620155</v>
      </c>
      <c r="BS209" s="29">
        <f>Cumulative!BS214</f>
        <v>785.15608030158955</v>
      </c>
      <c r="BT209" s="29">
        <f>Cumulative!BT214</f>
        <v>968.46728802314306</v>
      </c>
    </row>
    <row r="210" spans="2:72" x14ac:dyDescent="0.2">
      <c r="B210" s="37" t="s">
        <v>15</v>
      </c>
      <c r="C210" s="30" t="s">
        <v>71</v>
      </c>
      <c r="D210" s="31">
        <f>SUM(D208:D209)</f>
        <v>1766.9683103634045</v>
      </c>
      <c r="E210" s="31">
        <f>SUM(E208:E209)</f>
        <v>2236.1039586310717</v>
      </c>
      <c r="F210" s="31">
        <f>SUM(F208:F209)</f>
        <v>1954.1092412240555</v>
      </c>
      <c r="G210" s="31">
        <f>SUM(G208:G209)</f>
        <v>2026.7872135174023</v>
      </c>
      <c r="H210" s="31"/>
      <c r="I210" s="31">
        <f>SUM(I208:I209)</f>
        <v>1993.5721317487792</v>
      </c>
      <c r="J210" s="31">
        <f>SUM(J208:J209)</f>
        <v>1827.386957718059</v>
      </c>
      <c r="K210" s="31">
        <f>SUM(K208:K209)</f>
        <v>1760.9777060513029</v>
      </c>
      <c r="L210" s="31">
        <f>SUM(L208:L209)</f>
        <v>1533.4013663639807</v>
      </c>
      <c r="M210" s="31"/>
      <c r="N210" s="31">
        <f>SUM(N208:N209)</f>
        <v>1467.729235494058</v>
      </c>
      <c r="O210" s="31">
        <f>SUM(O208:O209)</f>
        <v>1693.7253572639202</v>
      </c>
      <c r="P210" s="31">
        <f>SUM(P208:P209)</f>
        <v>1587.0118263571874</v>
      </c>
      <c r="Q210" s="31">
        <f>SUM(Q208:Q209)</f>
        <v>1431.9817129530879</v>
      </c>
      <c r="R210" s="31"/>
      <c r="S210" s="31">
        <f>SUM(S208:S209)</f>
        <v>1532.9696926158356</v>
      </c>
      <c r="T210" s="31">
        <f>SUM(T208:T209)</f>
        <v>1501.8010229810534</v>
      </c>
      <c r="U210" s="31">
        <f>SUM(U208:U209)</f>
        <v>1409.3093405921491</v>
      </c>
      <c r="V210" s="31">
        <f>SUM(V208:V209)</f>
        <v>1119.6895833990784</v>
      </c>
      <c r="W210" s="31"/>
      <c r="X210" s="31">
        <f>SUM(X208:X209)</f>
        <v>1200.2792585448972</v>
      </c>
      <c r="Y210" s="31">
        <f>SUM(Y208:Y209)</f>
        <v>1287.0404232968915</v>
      </c>
      <c r="Z210" s="31">
        <f>SUM(Z208:Z209)</f>
        <v>1275.6558541184741</v>
      </c>
      <c r="AA210" s="31">
        <f>SUM(AA208:AA209)</f>
        <v>1304.3363574465561</v>
      </c>
      <c r="AB210" s="31"/>
      <c r="AC210" s="31">
        <f>SUM(AC208:AC209)</f>
        <v>1164.8358665363558</v>
      </c>
      <c r="AD210" s="31">
        <f>SUM(AD208:AD209)</f>
        <v>1156.4597066962283</v>
      </c>
      <c r="AE210" s="31">
        <f>SUM(AE208:AE209)</f>
        <v>1224.8500006032725</v>
      </c>
      <c r="AF210" s="31">
        <f>SUM(AF208:AF209)</f>
        <v>1293.7975909805868</v>
      </c>
      <c r="AG210" s="31"/>
      <c r="AH210" s="31">
        <f>SUM(AH208:AH209)</f>
        <v>1288.4506914357662</v>
      </c>
      <c r="AI210" s="31">
        <f>SUM(AI208:AI209)</f>
        <v>1449.3478763156006</v>
      </c>
      <c r="AJ210" s="31">
        <f>SUM(AJ208:AJ209)</f>
        <v>1333.3770387829964</v>
      </c>
      <c r="AK210" s="31">
        <f>SUM(AK208:AK209)</f>
        <v>1216.1259583190586</v>
      </c>
      <c r="AL210" s="31"/>
      <c r="AM210" s="31">
        <f>SUM(AM208:AM209)</f>
        <v>1269.4273704829093</v>
      </c>
      <c r="AN210" s="31">
        <f>SUM(AN208:AN209)</f>
        <v>1272.6949882363385</v>
      </c>
      <c r="AO210" s="31">
        <f>SUM(AO208:AO209)</f>
        <v>1319.2301243798086</v>
      </c>
      <c r="AP210" s="151">
        <f>SUM(AP208:AP209)</f>
        <v>1397.9488156987159</v>
      </c>
      <c r="AQ210" s="31"/>
      <c r="AR210" s="31">
        <f>SUM(AR208:AR209)</f>
        <v>1547.6152188595504</v>
      </c>
      <c r="AS210" s="31">
        <f>SUM(AS208:AS209)</f>
        <v>1645.3018028256799</v>
      </c>
      <c r="AT210" s="31">
        <f>SUM(AT208:AT209)</f>
        <v>1693.4661069593208</v>
      </c>
      <c r="AU210" s="31">
        <f>SUM(AU208:AU209)</f>
        <v>1558.2390420666065</v>
      </c>
      <c r="AV210" s="31"/>
      <c r="AW210" s="31">
        <f>SUM(AW208:AW209)</f>
        <v>1473.4294730807387</v>
      </c>
      <c r="AX210" s="31">
        <f>SUM(AX208:AX209)</f>
        <v>1382.3520877462788</v>
      </c>
      <c r="AY210" s="151">
        <f>SUM(AY208:AY209)</f>
        <v>1240.7642576772107</v>
      </c>
      <c r="AZ210" s="317"/>
      <c r="BA210" s="31"/>
      <c r="BB210" s="317"/>
      <c r="BC210" s="317"/>
      <c r="BD210" s="317"/>
      <c r="BE210" s="31">
        <f>SUM(BE208:BE209)</f>
        <v>1107.4746756708726</v>
      </c>
      <c r="BF210" s="31"/>
      <c r="BG210" s="317"/>
      <c r="BH210" s="31">
        <f>SUM(BH208:BH209)</f>
        <v>1042.9475343572233</v>
      </c>
      <c r="BI210" s="31">
        <f>SUM(BI208:BI209)</f>
        <v>1158.6341691756993</v>
      </c>
      <c r="BJ210" s="31">
        <f>SUM(BJ208:BJ209)</f>
        <v>1154.2085199518779</v>
      </c>
      <c r="BK210" s="31"/>
      <c r="BL210" s="31">
        <f>SUM(BL208:BL209)</f>
        <v>1164.6493298399844</v>
      </c>
      <c r="BM210" s="31">
        <f>SUM(BM208:BM209)</f>
        <v>1588.270280356393</v>
      </c>
      <c r="BN210" s="151">
        <f>SUM(BN208:BN209)</f>
        <v>1448.9400577699257</v>
      </c>
      <c r="BO210" s="151">
        <f>SUM(BO208:BO209)</f>
        <v>1688.3999461052699</v>
      </c>
      <c r="BP210" s="31"/>
      <c r="BQ210" s="31">
        <f>SUM(BQ208:BQ209)</f>
        <v>1717.8867919116938</v>
      </c>
      <c r="BR210" s="31">
        <f>SUM(BR208:BR209)</f>
        <v>1740.3544097312933</v>
      </c>
      <c r="BS210" s="31">
        <f>SUM(BS208:BS209)</f>
        <v>1682.3342295420648</v>
      </c>
      <c r="BT210" s="31">
        <f>SUM(BT208:BT209)</f>
        <v>1799.6668656609572</v>
      </c>
    </row>
    <row r="211" spans="2:72" x14ac:dyDescent="0.2">
      <c r="B211" s="215" t="s">
        <v>76</v>
      </c>
      <c r="C211" s="216" t="s">
        <v>72</v>
      </c>
      <c r="D211" s="29">
        <f>Cumulative!D216</f>
        <v>685.21082098458146</v>
      </c>
      <c r="E211" s="29">
        <f>Cumulative!E216</f>
        <v>1136.5180745286727</v>
      </c>
      <c r="F211" s="29">
        <f>Cumulative!F216</f>
        <v>569.59138852860417</v>
      </c>
      <c r="G211" s="29">
        <f>Cumulative!G216</f>
        <v>903.87091038992253</v>
      </c>
      <c r="H211" s="29"/>
      <c r="I211" s="29">
        <f>Cumulative!I216</f>
        <v>885.16700232278322</v>
      </c>
      <c r="J211" s="29">
        <f>Cumulative!J216</f>
        <v>749.3044727750771</v>
      </c>
      <c r="K211" s="29">
        <f>Cumulative!K216</f>
        <v>602.96613706558333</v>
      </c>
      <c r="L211" s="29">
        <f>Cumulative!L216</f>
        <v>390.69088153697618</v>
      </c>
      <c r="M211" s="29"/>
      <c r="N211" s="29">
        <f>Cumulative!N216</f>
        <v>534.84312258491161</v>
      </c>
      <c r="O211" s="29">
        <f>Cumulative!O216</f>
        <v>567.04310954904167</v>
      </c>
      <c r="P211" s="29">
        <f>Cumulative!P216</f>
        <v>466.55461502135245</v>
      </c>
      <c r="Q211" s="29">
        <f>Cumulative!Q216</f>
        <v>440.34313098132901</v>
      </c>
      <c r="R211" s="29"/>
      <c r="S211" s="29">
        <f>Cumulative!S216</f>
        <v>648.05359852080664</v>
      </c>
      <c r="T211" s="29">
        <f>Cumulative!T216</f>
        <v>581.01001368777463</v>
      </c>
      <c r="U211" s="29">
        <f>Cumulative!U216</f>
        <v>573.29244965404371</v>
      </c>
      <c r="V211" s="29">
        <f>Cumulative!V216</f>
        <v>417.39672103256328</v>
      </c>
      <c r="W211" s="29"/>
      <c r="X211" s="29">
        <f>Cumulative!X216</f>
        <v>560.12933457185284</v>
      </c>
      <c r="Y211" s="29">
        <f>Cumulative!Y216</f>
        <v>361.43640820137733</v>
      </c>
      <c r="Z211" s="29">
        <f>Cumulative!Z216</f>
        <v>338.38890023607422</v>
      </c>
      <c r="AA211" s="29">
        <f>Cumulative!AA216</f>
        <v>447.89628220367342</v>
      </c>
      <c r="AB211" s="29"/>
      <c r="AC211" s="29">
        <f>Cumulative!AC216</f>
        <v>253.68096364000789</v>
      </c>
      <c r="AD211" s="29">
        <f>Cumulative!AD216</f>
        <v>241.4974909241692</v>
      </c>
      <c r="AE211" s="29">
        <f>Cumulative!AE216</f>
        <v>327.50801921509077</v>
      </c>
      <c r="AF211" s="29">
        <f>Cumulative!AF216</f>
        <v>248.29774896614941</v>
      </c>
      <c r="AG211" s="29"/>
      <c r="AH211" s="29">
        <f>Cumulative!AH216</f>
        <v>192.87556600989438</v>
      </c>
      <c r="AI211" s="29">
        <f>Cumulative!AI216</f>
        <v>316.03100874013052</v>
      </c>
      <c r="AJ211" s="29">
        <f>Cumulative!AJ216</f>
        <v>203.56575484901802</v>
      </c>
      <c r="AK211" s="29">
        <f>Cumulative!AK216</f>
        <v>150.56729033576792</v>
      </c>
      <c r="AL211" s="29"/>
      <c r="AM211" s="29">
        <f>Cumulative!AM216</f>
        <v>224.94890684594196</v>
      </c>
      <c r="AN211" s="29">
        <f>Cumulative!AN216</f>
        <v>132.85644528153517</v>
      </c>
      <c r="AO211" s="29">
        <f>Cumulative!AO216</f>
        <v>97.911065021516535</v>
      </c>
      <c r="AP211" s="185">
        <f>Cumulative!AP216</f>
        <v>183.44029709703628</v>
      </c>
      <c r="AQ211" s="29"/>
      <c r="AR211" s="29">
        <f>Cumulative!AR216</f>
        <v>289.41562409545554</v>
      </c>
      <c r="AS211" s="29">
        <f>Cumulative!AS216</f>
        <v>345.26877985112498</v>
      </c>
      <c r="AT211" s="29">
        <f>Cumulative!AT216</f>
        <v>266.80220118090722</v>
      </c>
      <c r="AU211" s="29">
        <f>Cumulative!AU216</f>
        <v>210.31272800122369</v>
      </c>
      <c r="AV211" s="29"/>
      <c r="AW211" s="29">
        <f>Cumulative!AW216</f>
        <v>159.54601115157664</v>
      </c>
      <c r="AX211" s="29">
        <f>Cumulative!AX216</f>
        <v>209.23751214207647</v>
      </c>
      <c r="AY211" s="185">
        <f>Cumulative!AY216</f>
        <v>223.43074842497609</v>
      </c>
      <c r="AZ211" s="335"/>
      <c r="BA211" s="29"/>
      <c r="BB211" s="335"/>
      <c r="BC211" s="335"/>
      <c r="BD211" s="335"/>
      <c r="BE211" s="29">
        <f>Cumulative!BE216</f>
        <v>546.97707481784255</v>
      </c>
      <c r="BF211" s="29"/>
      <c r="BG211" s="335"/>
      <c r="BH211" s="29">
        <f>Cumulative!BH216</f>
        <v>675.41342990850717</v>
      </c>
      <c r="BI211" s="29">
        <f>Cumulative!BI216</f>
        <v>813.68623010695512</v>
      </c>
      <c r="BJ211" s="29">
        <f>Cumulative!BJ216</f>
        <v>874.37268852236025</v>
      </c>
      <c r="BK211" s="29"/>
      <c r="BL211" s="29">
        <f>Cumulative!BL216</f>
        <v>454.53954918476495</v>
      </c>
      <c r="BM211" s="29">
        <f>Cumulative!BM216</f>
        <v>501.53939450482807</v>
      </c>
      <c r="BN211" s="185">
        <f>Cumulative!BN216</f>
        <v>334.69021470652319</v>
      </c>
      <c r="BO211" s="185">
        <f>Cumulative!BO216</f>
        <v>672.09088933189219</v>
      </c>
      <c r="BP211" s="29"/>
      <c r="BQ211" s="29">
        <f>Cumulative!BQ216</f>
        <v>539.5470672659244</v>
      </c>
      <c r="BR211" s="29">
        <f>Cumulative!BR216</f>
        <v>413.03198098600075</v>
      </c>
      <c r="BS211" s="29">
        <f>Cumulative!BS216</f>
        <v>245.36730881550812</v>
      </c>
      <c r="BT211" s="29">
        <f>Cumulative!BT216</f>
        <v>329.01809740152663</v>
      </c>
    </row>
    <row r="212" spans="2:72" x14ac:dyDescent="0.2">
      <c r="B212" s="215" t="s">
        <v>13</v>
      </c>
      <c r="C212" s="216" t="s">
        <v>73</v>
      </c>
      <c r="D212" s="29">
        <f>Cumulative!D217</f>
        <v>0</v>
      </c>
      <c r="E212" s="29">
        <f>Cumulative!E217</f>
        <v>0</v>
      </c>
      <c r="F212" s="29">
        <f>Cumulative!F217</f>
        <v>0</v>
      </c>
      <c r="G212" s="29">
        <f>Cumulative!G217</f>
        <v>47.246375857266564</v>
      </c>
      <c r="H212" s="29"/>
      <c r="I212" s="29">
        <f>Cumulative!I217</f>
        <v>46.680865027635328</v>
      </c>
      <c r="J212" s="29">
        <f>Cumulative!J217</f>
        <v>23.449203583111679</v>
      </c>
      <c r="K212" s="29">
        <f>Cumulative!K217</f>
        <v>23.713019901005097</v>
      </c>
      <c r="L212" s="29">
        <f>Cumulative!L217</f>
        <v>23.434731065837234</v>
      </c>
      <c r="M212" s="29"/>
      <c r="N212" s="29">
        <f>Cumulative!N217</f>
        <v>21.492359984420141</v>
      </c>
      <c r="O212" s="29">
        <f>Cumulative!O217</f>
        <v>0</v>
      </c>
      <c r="P212" s="29">
        <f>Cumulative!P217</f>
        <v>0</v>
      </c>
      <c r="Q212" s="29">
        <f>Cumulative!Q217</f>
        <v>0</v>
      </c>
      <c r="R212" s="29"/>
      <c r="S212" s="29">
        <f>Cumulative!S217</f>
        <v>0</v>
      </c>
      <c r="T212" s="29">
        <f>Cumulative!T217</f>
        <v>0</v>
      </c>
      <c r="U212" s="29">
        <f>Cumulative!U217</f>
        <v>0</v>
      </c>
      <c r="V212" s="29">
        <f>Cumulative!V217</f>
        <v>0</v>
      </c>
      <c r="W212" s="29"/>
      <c r="X212" s="29">
        <f>Cumulative!X217</f>
        <v>0</v>
      </c>
      <c r="Y212" s="29">
        <f>Cumulative!Y217</f>
        <v>0</v>
      </c>
      <c r="Z212" s="29">
        <f>Cumulative!Z217</f>
        <v>0</v>
      </c>
      <c r="AA212" s="29">
        <f>Cumulative!AA217</f>
        <v>0</v>
      </c>
      <c r="AB212" s="29"/>
      <c r="AC212" s="29">
        <f>Cumulative!AC217</f>
        <v>0</v>
      </c>
      <c r="AD212" s="29">
        <f>Cumulative!AD217</f>
        <v>0</v>
      </c>
      <c r="AE212" s="29">
        <f>Cumulative!AE217</f>
        <v>0</v>
      </c>
      <c r="AF212" s="29">
        <f>Cumulative!AF217</f>
        <v>0</v>
      </c>
      <c r="AG212" s="29"/>
      <c r="AH212" s="29">
        <f>Cumulative!AH217</f>
        <v>0</v>
      </c>
      <c r="AI212" s="29">
        <f>Cumulative!AI217</f>
        <v>0</v>
      </c>
      <c r="AJ212" s="29">
        <f>Cumulative!AJ217</f>
        <v>0</v>
      </c>
      <c r="AK212" s="29">
        <f>Cumulative!AK217</f>
        <v>0</v>
      </c>
      <c r="AL212" s="29"/>
      <c r="AM212" s="29">
        <f>Cumulative!AM217</f>
        <v>0</v>
      </c>
      <c r="AN212" s="29">
        <f>Cumulative!AN217</f>
        <v>0</v>
      </c>
      <c r="AO212" s="29">
        <f>Cumulative!AO217</f>
        <v>0</v>
      </c>
      <c r="AP212" s="185">
        <f>Cumulative!AP217</f>
        <v>0</v>
      </c>
      <c r="AQ212" s="29"/>
      <c r="AR212" s="29">
        <f>Cumulative!AR217</f>
        <v>0</v>
      </c>
      <c r="AS212" s="29">
        <f>Cumulative!AS217</f>
        <v>0</v>
      </c>
      <c r="AT212" s="29">
        <f>Cumulative!AT217</f>
        <v>0</v>
      </c>
      <c r="AU212" s="29">
        <f>Cumulative!AU217</f>
        <v>0</v>
      </c>
      <c r="AV212" s="29"/>
      <c r="AW212" s="29">
        <f>Cumulative!AW217</f>
        <v>0</v>
      </c>
      <c r="AX212" s="29">
        <f>Cumulative!AX217</f>
        <v>0</v>
      </c>
      <c r="AY212" s="185">
        <f>Cumulative!AY217</f>
        <v>0</v>
      </c>
      <c r="AZ212" s="335"/>
      <c r="BA212" s="29"/>
      <c r="BB212" s="335"/>
      <c r="BC212" s="335"/>
      <c r="BD212" s="335"/>
      <c r="BE212" s="29">
        <f>Cumulative!BE217</f>
        <v>0</v>
      </c>
      <c r="BF212" s="29"/>
      <c r="BG212" s="335"/>
      <c r="BH212" s="29">
        <f>Cumulative!BH217</f>
        <v>0</v>
      </c>
      <c r="BI212" s="29">
        <f>Cumulative!BI217</f>
        <v>0</v>
      </c>
      <c r="BJ212" s="29">
        <f>Cumulative!BJ217</f>
        <v>0</v>
      </c>
      <c r="BK212" s="29"/>
      <c r="BL212" s="29">
        <f>Cumulative!BL217</f>
        <v>0</v>
      </c>
      <c r="BM212" s="29">
        <f>Cumulative!BM217</f>
        <v>0</v>
      </c>
      <c r="BN212" s="185">
        <f>Cumulative!BN217</f>
        <v>0</v>
      </c>
      <c r="BO212" s="185">
        <f>Cumulative!BO217</f>
        <v>0</v>
      </c>
      <c r="BP212" s="29"/>
      <c r="BQ212" s="29">
        <f>Cumulative!BQ217</f>
        <v>0</v>
      </c>
      <c r="BR212" s="29">
        <f>Cumulative!BR217</f>
        <v>0</v>
      </c>
      <c r="BS212" s="29">
        <f>Cumulative!BS217</f>
        <v>0</v>
      </c>
      <c r="BT212" s="29">
        <f>Cumulative!BT217</f>
        <v>0</v>
      </c>
    </row>
    <row r="213" spans="2:72" x14ac:dyDescent="0.2">
      <c r="B213" s="37" t="s">
        <v>147</v>
      </c>
      <c r="C213" s="30" t="s">
        <v>77</v>
      </c>
      <c r="D213" s="31">
        <f>D211+D212</f>
        <v>685.21082098458146</v>
      </c>
      <c r="E213" s="31">
        <f t="shared" ref="E213:L213" si="37">E211+E212</f>
        <v>1136.5180745286727</v>
      </c>
      <c r="F213" s="31">
        <f t="shared" si="37"/>
        <v>569.59138852860417</v>
      </c>
      <c r="G213" s="31">
        <f t="shared" si="37"/>
        <v>951.1172862471891</v>
      </c>
      <c r="H213" s="31"/>
      <c r="I213" s="31">
        <f t="shared" si="37"/>
        <v>931.8478673504186</v>
      </c>
      <c r="J213" s="31">
        <f t="shared" si="37"/>
        <v>772.75367635818873</v>
      </c>
      <c r="K213" s="31">
        <f t="shared" si="37"/>
        <v>626.67915696658838</v>
      </c>
      <c r="L213" s="31">
        <f t="shared" si="37"/>
        <v>414.12561260281342</v>
      </c>
      <c r="M213" s="31"/>
      <c r="N213" s="31">
        <f>N211+N212</f>
        <v>556.3354825693317</v>
      </c>
      <c r="O213" s="31">
        <f>O211+O212</f>
        <v>567.04310954904167</v>
      </c>
      <c r="P213" s="31">
        <f>P211+P212</f>
        <v>466.55461502135245</v>
      </c>
      <c r="Q213" s="31">
        <f>Q211+Q212</f>
        <v>440.34313098132901</v>
      </c>
      <c r="R213" s="31"/>
      <c r="S213" s="31">
        <f>S211+S212</f>
        <v>648.05359852080664</v>
      </c>
      <c r="T213" s="31">
        <f>T211+T212</f>
        <v>581.01001368777463</v>
      </c>
      <c r="U213" s="31">
        <f>U211+U212</f>
        <v>573.29244965404371</v>
      </c>
      <c r="V213" s="31">
        <f>V211+V212</f>
        <v>417.39672103256328</v>
      </c>
      <c r="W213" s="31"/>
      <c r="X213" s="31">
        <f>X211+X212</f>
        <v>560.12933457185284</v>
      </c>
      <c r="Y213" s="31">
        <f>Y211+Y212</f>
        <v>361.43640820137733</v>
      </c>
      <c r="Z213" s="31">
        <f>Z211+Z212</f>
        <v>338.38890023607422</v>
      </c>
      <c r="AA213" s="31">
        <f>AA211+AA212</f>
        <v>447.89628220367342</v>
      </c>
      <c r="AB213" s="31"/>
      <c r="AC213" s="31">
        <f>AC211+AC212</f>
        <v>253.68096364000789</v>
      </c>
      <c r="AD213" s="31">
        <f>AD211+AD212</f>
        <v>241.4974909241692</v>
      </c>
      <c r="AE213" s="31">
        <f>AE211+AE212</f>
        <v>327.50801921509077</v>
      </c>
      <c r="AF213" s="31">
        <f>AF211+AF212</f>
        <v>248.29774896614941</v>
      </c>
      <c r="AG213" s="31"/>
      <c r="AH213" s="31">
        <f>AH211+AH212</f>
        <v>192.87556600989438</v>
      </c>
      <c r="AI213" s="31">
        <f>AI211+AI212</f>
        <v>316.03100874013052</v>
      </c>
      <c r="AJ213" s="31">
        <f>AJ211+AJ212</f>
        <v>203.56575484901802</v>
      </c>
      <c r="AK213" s="31">
        <f>AK211+AK212</f>
        <v>150.56729033576792</v>
      </c>
      <c r="AL213" s="31"/>
      <c r="AM213" s="31">
        <f>AM211+AM212</f>
        <v>224.94890684594196</v>
      </c>
      <c r="AN213" s="31">
        <f>AN211+AN212</f>
        <v>132.85644528153517</v>
      </c>
      <c r="AO213" s="31">
        <f>AO211+AO212</f>
        <v>97.911065021516535</v>
      </c>
      <c r="AP213" s="151">
        <f>AP211+AP212</f>
        <v>183.44029709703628</v>
      </c>
      <c r="AQ213" s="31"/>
      <c r="AR213" s="31">
        <f>AR211+AR212</f>
        <v>289.41562409545554</v>
      </c>
      <c r="AS213" s="31">
        <f>AS211+AS212</f>
        <v>345.26877985112498</v>
      </c>
      <c r="AT213" s="31">
        <f>AT211+AT212</f>
        <v>266.80220118090722</v>
      </c>
      <c r="AU213" s="31">
        <f>AU211+AU212</f>
        <v>210.31272800122369</v>
      </c>
      <c r="AV213" s="31"/>
      <c r="AW213" s="31">
        <f>AW211+AW212</f>
        <v>159.54601115157664</v>
      </c>
      <c r="AX213" s="31">
        <f>AX211+AX212</f>
        <v>209.23751214207647</v>
      </c>
      <c r="AY213" s="151">
        <f>AY211+AY212</f>
        <v>223.43074842497609</v>
      </c>
      <c r="AZ213" s="317"/>
      <c r="BA213" s="31"/>
      <c r="BB213" s="317"/>
      <c r="BC213" s="317"/>
      <c r="BD213" s="317"/>
      <c r="BE213" s="31">
        <f>BE211+BE212</f>
        <v>546.97707481784255</v>
      </c>
      <c r="BF213" s="31"/>
      <c r="BG213" s="317"/>
      <c r="BH213" s="31">
        <f>BH211+BH212</f>
        <v>675.41342990850717</v>
      </c>
      <c r="BI213" s="31">
        <f>BI211+BI212</f>
        <v>813.68623010695512</v>
      </c>
      <c r="BJ213" s="31">
        <f>BJ211+BJ212</f>
        <v>874.37268852236025</v>
      </c>
      <c r="BK213" s="31"/>
      <c r="BL213" s="31">
        <f>BL211+BL212</f>
        <v>454.53954918476495</v>
      </c>
      <c r="BM213" s="31">
        <f>BM211+BM212</f>
        <v>501.53939450482807</v>
      </c>
      <c r="BN213" s="151">
        <f>BN211+BN212</f>
        <v>334.69021470652319</v>
      </c>
      <c r="BO213" s="151">
        <f>BO211+BO212</f>
        <v>672.09088933189219</v>
      </c>
      <c r="BP213" s="31"/>
      <c r="BQ213" s="31">
        <f>BQ211+BQ212</f>
        <v>539.5470672659244</v>
      </c>
      <c r="BR213" s="31">
        <f>BR211+BR212</f>
        <v>413.03198098600075</v>
      </c>
      <c r="BS213" s="31">
        <f>BS211+BS212</f>
        <v>245.36730881550812</v>
      </c>
      <c r="BT213" s="31">
        <f>BT211+BT212</f>
        <v>329.01809740152663</v>
      </c>
    </row>
    <row r="214" spans="2:72" x14ac:dyDescent="0.2">
      <c r="B214" s="37" t="s">
        <v>14</v>
      </c>
      <c r="C214" s="30" t="s">
        <v>78</v>
      </c>
      <c r="D214" s="31">
        <f>D210-D213</f>
        <v>1081.757489378823</v>
      </c>
      <c r="E214" s="31">
        <f t="shared" ref="E214:L214" si="38">E210-E213</f>
        <v>1099.5858841023989</v>
      </c>
      <c r="F214" s="31">
        <f t="shared" si="38"/>
        <v>1384.5178526954514</v>
      </c>
      <c r="G214" s="31">
        <f t="shared" si="38"/>
        <v>1075.6699272702131</v>
      </c>
      <c r="H214" s="31"/>
      <c r="I214" s="31">
        <f t="shared" si="38"/>
        <v>1061.7242643983604</v>
      </c>
      <c r="J214" s="31">
        <f t="shared" si="38"/>
        <v>1054.6332813598701</v>
      </c>
      <c r="K214" s="31">
        <f t="shared" si="38"/>
        <v>1134.2985490847145</v>
      </c>
      <c r="L214" s="31">
        <f t="shared" si="38"/>
        <v>1119.2757537611674</v>
      </c>
      <c r="M214" s="31"/>
      <c r="N214" s="31">
        <f>N210-N213</f>
        <v>911.3937529247263</v>
      </c>
      <c r="O214" s="31">
        <f>O210-O213</f>
        <v>1126.6822477148785</v>
      </c>
      <c r="P214" s="31">
        <f>P210-P213</f>
        <v>1120.4572113358349</v>
      </c>
      <c r="Q214" s="31">
        <f>Q210-Q213</f>
        <v>991.63858197175887</v>
      </c>
      <c r="R214" s="31"/>
      <c r="S214" s="31">
        <f>S210-S213</f>
        <v>884.91609409502894</v>
      </c>
      <c r="T214" s="31">
        <f>T210-T213</f>
        <v>920.79100929327876</v>
      </c>
      <c r="U214" s="31">
        <f>U210-U213</f>
        <v>836.01689093810535</v>
      </c>
      <c r="V214" s="31">
        <f>V210-V213</f>
        <v>702.29286236651512</v>
      </c>
      <c r="W214" s="31"/>
      <c r="X214" s="31">
        <f>X210-X213</f>
        <v>640.14992397304434</v>
      </c>
      <c r="Y214" s="31">
        <f>Y210-Y213</f>
        <v>925.60401509551411</v>
      </c>
      <c r="Z214" s="31">
        <f>Z210-Z213</f>
        <v>937.26695388239978</v>
      </c>
      <c r="AA214" s="31">
        <f>AA210-AA213</f>
        <v>856.4400752428827</v>
      </c>
      <c r="AB214" s="31"/>
      <c r="AC214" s="31">
        <f>AC210-AC213</f>
        <v>911.15490289634783</v>
      </c>
      <c r="AD214" s="31">
        <f>AD210-AD213</f>
        <v>914.96221577205915</v>
      </c>
      <c r="AE214" s="31">
        <f>AE210-AE213</f>
        <v>897.34198138818169</v>
      </c>
      <c r="AF214" s="31">
        <f>AF210-AF213</f>
        <v>1045.4998420144375</v>
      </c>
      <c r="AG214" s="31"/>
      <c r="AH214" s="31">
        <f>AH210-AH213</f>
        <v>1095.5751254258719</v>
      </c>
      <c r="AI214" s="31">
        <f>AI210-AI213</f>
        <v>1133.31686757547</v>
      </c>
      <c r="AJ214" s="31">
        <f>AJ210-AJ213</f>
        <v>1129.8112839339783</v>
      </c>
      <c r="AK214" s="31">
        <f>AK210-AK213</f>
        <v>1065.5586679832907</v>
      </c>
      <c r="AL214" s="31"/>
      <c r="AM214" s="31">
        <f>AM210-AM213</f>
        <v>1044.4784636369673</v>
      </c>
      <c r="AN214" s="31">
        <f>AN210-AN213</f>
        <v>1139.8385429548034</v>
      </c>
      <c r="AO214" s="31">
        <f>AO210-AO213</f>
        <v>1221.319059358292</v>
      </c>
      <c r="AP214" s="151">
        <f>AP210-AP213</f>
        <v>1214.5085186016795</v>
      </c>
      <c r="AQ214" s="31"/>
      <c r="AR214" s="31">
        <f>AR210-AR213</f>
        <v>1258.1995947640949</v>
      </c>
      <c r="AS214" s="31">
        <f>AS210-AS213</f>
        <v>1300.033022974555</v>
      </c>
      <c r="AT214" s="31">
        <f>AT210-AT213</f>
        <v>1426.6639057784137</v>
      </c>
      <c r="AU214" s="31">
        <f>AU210-AU213</f>
        <v>1347.9263140653829</v>
      </c>
      <c r="AV214" s="31"/>
      <c r="AW214" s="31">
        <f>AW210-AW213</f>
        <v>1313.883461929162</v>
      </c>
      <c r="AX214" s="31">
        <f>AX210-AX213</f>
        <v>1173.1145756042024</v>
      </c>
      <c r="AY214" s="151">
        <f>AY210-AY213</f>
        <v>1017.3335092522346</v>
      </c>
      <c r="AZ214" s="317"/>
      <c r="BA214" s="31"/>
      <c r="BB214" s="317"/>
      <c r="BC214" s="317"/>
      <c r="BD214" s="317"/>
      <c r="BE214" s="31">
        <f>BE210-BE213</f>
        <v>560.49760085303001</v>
      </c>
      <c r="BF214" s="31"/>
      <c r="BG214" s="317"/>
      <c r="BH214" s="31">
        <f>BH210-BH213</f>
        <v>367.53410444871611</v>
      </c>
      <c r="BI214" s="31">
        <f>BI210-BI213</f>
        <v>344.94793906874418</v>
      </c>
      <c r="BJ214" s="31">
        <f>BJ210-BJ213</f>
        <v>279.83583142951761</v>
      </c>
      <c r="BK214" s="31"/>
      <c r="BL214" s="31">
        <f>BL210-BL213</f>
        <v>710.10978065521942</v>
      </c>
      <c r="BM214" s="31">
        <f>BM210-BM213</f>
        <v>1086.7308858515648</v>
      </c>
      <c r="BN214" s="151">
        <f>BN210-BN213</f>
        <v>1114.2498430634025</v>
      </c>
      <c r="BO214" s="151">
        <f>BO210-BO213</f>
        <v>1016.3090567733777</v>
      </c>
      <c r="BP214" s="31"/>
      <c r="BQ214" s="31">
        <f>BQ210-BQ213</f>
        <v>1178.3397246457694</v>
      </c>
      <c r="BR214" s="31">
        <f>BR210-BR213</f>
        <v>1327.3224287452927</v>
      </c>
      <c r="BS214" s="31">
        <f>BS210-BS213</f>
        <v>1436.9669207265567</v>
      </c>
      <c r="BT214" s="31">
        <f>BT210-BT213</f>
        <v>1470.6487682594307</v>
      </c>
    </row>
    <row r="215" spans="2:72" x14ac:dyDescent="0.2">
      <c r="B215" s="37"/>
      <c r="C215" s="30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232"/>
      <c r="AQ215" s="16"/>
      <c r="AR215" s="16"/>
      <c r="AS215" s="16"/>
      <c r="AT215" s="16"/>
      <c r="AU215" s="16"/>
      <c r="AV215" s="16"/>
      <c r="AW215" s="16"/>
      <c r="AX215" s="16"/>
      <c r="AY215" s="232"/>
      <c r="AZ215" s="120"/>
      <c r="BA215" s="16"/>
      <c r="BB215" s="120"/>
      <c r="BC215" s="120"/>
      <c r="BD215" s="120"/>
      <c r="BE215" s="16"/>
      <c r="BF215" s="16"/>
      <c r="BG215" s="120"/>
      <c r="BH215" s="16"/>
      <c r="BI215" s="16"/>
      <c r="BJ215" s="16"/>
      <c r="BK215" s="16"/>
      <c r="BL215" s="16"/>
      <c r="BM215" s="16"/>
      <c r="BN215" s="232"/>
      <c r="BO215" s="232"/>
      <c r="BP215" s="16"/>
      <c r="BQ215" s="16"/>
      <c r="BR215" s="16"/>
      <c r="BS215" s="16"/>
      <c r="BT215" s="16"/>
    </row>
    <row r="216" spans="2:72" ht="15" thickBot="1" x14ac:dyDescent="0.25">
      <c r="B216" s="40" t="s">
        <v>33</v>
      </c>
      <c r="C216" s="32" t="s">
        <v>79</v>
      </c>
      <c r="D216" s="54"/>
      <c r="E216" s="55"/>
      <c r="F216" s="54"/>
      <c r="G216" s="55">
        <f>G214/SUM(D192:G192)</f>
        <v>1.6786637965077298</v>
      </c>
      <c r="H216" s="54"/>
      <c r="I216" s="55">
        <f>I214/(E192+F192+G192+I192)</f>
        <v>1.6980539662973269</v>
      </c>
      <c r="J216" s="55">
        <f>J214/(F192+G192+I192+J192)</f>
        <v>1.757119013551004</v>
      </c>
      <c r="K216" s="55">
        <f>K214/(G192+I192+J192+K192)</f>
        <v>2.0897107106505159</v>
      </c>
      <c r="L216" s="55">
        <f>L214/(I192+J192+K192+L192)</f>
        <v>2.3168266089812595</v>
      </c>
      <c r="M216" s="55"/>
      <c r="N216" s="55">
        <f>N214/(J192+K192+L192+N192)</f>
        <v>1.9883153575661843</v>
      </c>
      <c r="O216" s="55">
        <f>O214/(K192+L192+N192+O192)</f>
        <v>2.5360419437284016</v>
      </c>
      <c r="P216" s="55">
        <f>P214/(L192+N192+O192+P192)</f>
        <v>2.4672699453884932</v>
      </c>
      <c r="Q216" s="55">
        <f>Q214/(N192+O192+P192+Q192)</f>
        <v>1.8667535573221132</v>
      </c>
      <c r="R216" s="55"/>
      <c r="S216" s="55">
        <f>S214/(O192+P192+Q192+S192)</f>
        <v>1.4533991742529022</v>
      </c>
      <c r="T216" s="55">
        <f>T214/(P192+Q192+S192+T192)</f>
        <v>1.4415477613868883</v>
      </c>
      <c r="U216" s="55">
        <f>U214/(Q204+S204+T204+U204)</f>
        <v>1.2515927067129635</v>
      </c>
      <c r="V216" s="55">
        <f>V214/(S204+T204+U204+V204)</f>
        <v>1.0447141899275658</v>
      </c>
      <c r="W216" s="55"/>
      <c r="X216" s="55">
        <f>X214/(T204+U204+V204+X204)</f>
        <v>1.0214675922123915</v>
      </c>
      <c r="Y216" s="55">
        <f>Y214/(U204+V204+X204+Y204)</f>
        <v>1.5665136108326105</v>
      </c>
      <c r="Z216" s="55">
        <f>Z214/(V204+X204+Y204+Z204)</f>
        <v>1.9048204853092472</v>
      </c>
      <c r="AA216" s="55">
        <f>AA214/(X204+Y204+Z204+AA204)</f>
        <v>1.9229426178958706</v>
      </c>
      <c r="AB216" s="55"/>
      <c r="AC216" s="55">
        <f>AC214/(Y204+Z204+AA204+AC204)</f>
        <v>2.099918541312801</v>
      </c>
      <c r="AD216" s="55">
        <f>AD214/(Z204+AA204+AC204+AD204)</f>
        <v>2.0451931177084695</v>
      </c>
      <c r="AE216" s="55">
        <f>AE214/(AA204+AC204+AD204+AE204)</f>
        <v>1.8345596654925895</v>
      </c>
      <c r="AF216" s="55">
        <f>AF214/(AC204+AD204+AE204+AF204)</f>
        <v>2.0460793416871002</v>
      </c>
      <c r="AG216" s="55"/>
      <c r="AH216" s="55">
        <f>AH214/(AD204+AE204+AF204+AH204)</f>
        <v>2.0886593537499545</v>
      </c>
      <c r="AI216" s="55">
        <f>AI214/(AE204+AF204+AH204+AI204)</f>
        <v>2.1691049070077408</v>
      </c>
      <c r="AJ216" s="55">
        <f>AJ214/(AF204+AH204+AI204+AJ204)</f>
        <v>2.0349812452996177</v>
      </c>
      <c r="AK216" s="55">
        <f>AK214/(AH204+AI204+AJ204+AK204)</f>
        <v>1.8033314398338214</v>
      </c>
      <c r="AL216" s="55"/>
      <c r="AM216" s="55">
        <f>AM214/(AI204+AJ204+AK204+AM204)</f>
        <v>1.7148029378694034</v>
      </c>
      <c r="AN216" s="55">
        <f>AN214/(AJ204+AK204+AM204+AN204)</f>
        <v>1.7566267290607567</v>
      </c>
      <c r="AO216" s="55">
        <f>AO214/(AK204+AM204+AN204+AO204)</f>
        <v>1.9404932160791271</v>
      </c>
      <c r="AP216" s="55">
        <f>AP214/(AM204+AN204+AO204+AP204)</f>
        <v>2.1992935441844574</v>
      </c>
      <c r="AQ216" s="55"/>
      <c r="AR216" s="55">
        <f>Cumulative!AR221</f>
        <v>2.4976148128896769</v>
      </c>
      <c r="AS216" s="55">
        <f>Cumulative!AS221</f>
        <v>2.882846517376727</v>
      </c>
      <c r="AT216" s="55">
        <f>Cumulative!AT221</f>
        <v>3.2452727541289441</v>
      </c>
      <c r="AU216" s="55">
        <f>Cumulative!AU221</f>
        <v>2.7540435282231241</v>
      </c>
      <c r="AV216" s="55"/>
      <c r="AW216" s="55">
        <f>Cumulative!AW221</f>
        <v>2.2212953277275944</v>
      </c>
      <c r="AX216" s="55">
        <f>Cumulative!AX221</f>
        <v>1.4466228561656507</v>
      </c>
      <c r="AY216" s="192">
        <f>Cumulative!AY221</f>
        <v>0.93889166919531974</v>
      </c>
      <c r="AZ216" s="338"/>
      <c r="BA216" s="55"/>
      <c r="BB216" s="338"/>
      <c r="BC216" s="338"/>
      <c r="BD216" s="338"/>
      <c r="BE216" s="55">
        <f>Cumulative!BE221</f>
        <v>0.28184573465702306</v>
      </c>
      <c r="BF216" s="55"/>
      <c r="BG216" s="338"/>
      <c r="BH216" s="55">
        <f>Cumulative!BH221</f>
        <v>0.26259836016791482</v>
      </c>
      <c r="BI216" s="55">
        <f>Cumulative!BI221</f>
        <v>0.30877768820664725</v>
      </c>
      <c r="BJ216" s="55">
        <f>Cumulative!BJ221</f>
        <v>0.3470330693561175</v>
      </c>
      <c r="BK216" s="55"/>
      <c r="BL216" s="55">
        <f>Cumulative!BL221</f>
        <v>1.1851594321202485</v>
      </c>
      <c r="BM216" s="55">
        <f>Cumulative!BM221</f>
        <v>1.6171312355897305</v>
      </c>
      <c r="BN216" s="192">
        <f>Cumulative!BN221</f>
        <v>1.6442411702587512</v>
      </c>
      <c r="BO216" s="192">
        <f>Cumulative!BO221</f>
        <v>1.5492968017990327</v>
      </c>
      <c r="BP216" s="55"/>
      <c r="BQ216" s="55">
        <f>Cumulative!BQ221</f>
        <v>1.4967134504040103</v>
      </c>
      <c r="BR216" s="55">
        <f>Cumulative!BR221</f>
        <v>1.450769971333852</v>
      </c>
      <c r="BS216" s="55">
        <f>Cumulative!BS221</f>
        <v>1.4303418688768843</v>
      </c>
      <c r="BT216" s="55">
        <f>Cumulative!BT221</f>
        <v>1.3414793088018595</v>
      </c>
    </row>
    <row r="217" spans="2:72" ht="15" thickBot="1" x14ac:dyDescent="0.25">
      <c r="B217" s="35"/>
      <c r="C217" s="13"/>
      <c r="D217" s="9"/>
      <c r="E217" s="12"/>
      <c r="F217" s="9"/>
      <c r="G217" s="12"/>
      <c r="H217" s="12"/>
      <c r="I217" s="12"/>
      <c r="J217" s="12"/>
      <c r="K217" s="12"/>
      <c r="L217" s="12"/>
      <c r="M217" s="12"/>
      <c r="N217" s="9"/>
      <c r="O217" s="12"/>
      <c r="P217" s="12"/>
      <c r="Q217" s="12"/>
      <c r="R217" s="12"/>
      <c r="S217" s="9"/>
      <c r="T217" s="9"/>
      <c r="X217" s="9"/>
      <c r="Y217" s="9"/>
      <c r="Z217" s="9"/>
      <c r="AA217" s="9"/>
      <c r="AC217" s="9"/>
      <c r="AH217" s="9"/>
      <c r="AJ217" s="9"/>
      <c r="AK217" s="9"/>
      <c r="AM217" s="9"/>
      <c r="AN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285"/>
      <c r="BO217" s="285"/>
      <c r="BP217" s="9"/>
      <c r="BQ217" s="9"/>
      <c r="BR217" s="9"/>
    </row>
    <row r="218" spans="2:72" ht="15.75" thickBot="1" x14ac:dyDescent="0.25">
      <c r="B218" s="61" t="s">
        <v>124</v>
      </c>
      <c r="C218" s="62" t="s">
        <v>80</v>
      </c>
      <c r="D218" s="103" t="s">
        <v>137</v>
      </c>
      <c r="E218" s="103" t="s">
        <v>138</v>
      </c>
      <c r="F218" s="103" t="s">
        <v>139</v>
      </c>
      <c r="G218" s="103" t="s">
        <v>140</v>
      </c>
      <c r="H218" s="103"/>
      <c r="I218" s="103" t="s">
        <v>141</v>
      </c>
      <c r="J218" s="103" t="s">
        <v>142</v>
      </c>
      <c r="K218" s="103" t="s">
        <v>143</v>
      </c>
      <c r="L218" s="103" t="s">
        <v>144</v>
      </c>
      <c r="M218" s="103"/>
      <c r="N218" s="103" t="s">
        <v>167</v>
      </c>
      <c r="O218" s="103" t="s">
        <v>172</v>
      </c>
      <c r="P218" s="103" t="s">
        <v>175</v>
      </c>
      <c r="Q218" s="103" t="s">
        <v>181</v>
      </c>
      <c r="R218" s="103"/>
      <c r="S218" s="103" t="str">
        <f>S207</f>
        <v>1Q 2015</v>
      </c>
      <c r="T218" s="103" t="str">
        <f>T207</f>
        <v>2Q 2015</v>
      </c>
      <c r="U218" s="103" t="str">
        <f>U207</f>
        <v>3Q 2015</v>
      </c>
      <c r="V218" s="103" t="str">
        <f>V207</f>
        <v>4Q 2015</v>
      </c>
      <c r="W218" s="103"/>
      <c r="X218" s="103" t="s">
        <v>199</v>
      </c>
      <c r="Y218" s="103" t="s">
        <v>200</v>
      </c>
      <c r="Z218" s="103" t="s">
        <v>232</v>
      </c>
      <c r="AA218" s="103" t="s">
        <v>245</v>
      </c>
      <c r="AB218" s="103"/>
      <c r="AC218" s="103" t="str">
        <f>AC207</f>
        <v>1Q 2017</v>
      </c>
      <c r="AD218" s="103" t="str">
        <f>AD207</f>
        <v>2Q 2017</v>
      </c>
      <c r="AE218" s="103" t="str">
        <f>AE207</f>
        <v>3Q 2017</v>
      </c>
      <c r="AF218" s="103" t="str">
        <f>AF207</f>
        <v>4Q 2017</v>
      </c>
      <c r="AG218" s="103"/>
      <c r="AH218" s="103" t="str">
        <f>AH$1</f>
        <v>1Q 2018</v>
      </c>
      <c r="AI218" s="103" t="str">
        <f>AI207</f>
        <v>2Q 2018</v>
      </c>
      <c r="AJ218" s="103" t="str">
        <f>AJ$1</f>
        <v>3Q 2018</v>
      </c>
      <c r="AK218" s="103" t="str">
        <f>AK$1</f>
        <v>4Q 2018</v>
      </c>
      <c r="AL218" s="103"/>
      <c r="AM218" s="103" t="s">
        <v>290</v>
      </c>
      <c r="AN218" s="103" t="s">
        <v>293</v>
      </c>
      <c r="AO218" s="103" t="str">
        <f>AO1</f>
        <v>3Q 2019</v>
      </c>
      <c r="AP218" s="184" t="str">
        <f>AP1</f>
        <v>4Q 2019</v>
      </c>
      <c r="AQ218" s="103"/>
      <c r="AR218" s="103" t="str">
        <f>AR1</f>
        <v>1Q 2020</v>
      </c>
      <c r="AS218" s="103" t="str">
        <f>AS1</f>
        <v>2Q 2020</v>
      </c>
      <c r="AT218" s="103" t="str">
        <f>AT1</f>
        <v>3Q 2020</v>
      </c>
      <c r="AU218" s="103" t="str">
        <f>AU1</f>
        <v>4Q 2020</v>
      </c>
      <c r="AV218" s="103"/>
      <c r="AW218" s="103" t="str">
        <f>AW1</f>
        <v>1Q 2021</v>
      </c>
      <c r="AX218" s="103" t="str">
        <f>AX1</f>
        <v>2Q 2021</v>
      </c>
      <c r="AY218" s="103" t="str">
        <f>AY1</f>
        <v>3Q 2021</v>
      </c>
      <c r="AZ218" s="103" t="str">
        <f>AZ1</f>
        <v>4Q 2021</v>
      </c>
      <c r="BA218" s="103"/>
      <c r="BB218" s="103" t="str">
        <f>BB1</f>
        <v>1Q 2022</v>
      </c>
      <c r="BC218" s="103" t="str">
        <f>BC1</f>
        <v>2Q 2022</v>
      </c>
      <c r="BD218" s="103" t="str">
        <f>BD1</f>
        <v>3Q 2022</v>
      </c>
      <c r="BE218" s="103" t="str">
        <f>BE1</f>
        <v>4Q 2022</v>
      </c>
      <c r="BF218" s="103"/>
      <c r="BG218" s="103" t="str">
        <f>BG1</f>
        <v>1Q 2023</v>
      </c>
      <c r="BH218" s="103" t="str">
        <f>BH1</f>
        <v>2Q 2023</v>
      </c>
      <c r="BI218" s="103" t="str">
        <f>BI1</f>
        <v>3Q 2023</v>
      </c>
      <c r="BJ218" s="103" t="str">
        <f>BJ1</f>
        <v>4Q 2023</v>
      </c>
      <c r="BK218" s="103"/>
      <c r="BL218" s="103" t="str">
        <f>BL1</f>
        <v>1Q 2024</v>
      </c>
      <c r="BM218" s="103" t="str">
        <f>BM1</f>
        <v>2Q 2024</v>
      </c>
      <c r="BN218" s="184" t="str">
        <f>BN1</f>
        <v>3Q 2024</v>
      </c>
      <c r="BO218" s="184" t="str">
        <f>BO1</f>
        <v>4Q 2024</v>
      </c>
      <c r="BP218" s="103"/>
      <c r="BQ218" s="103" t="str">
        <f>BQ1</f>
        <v>1Q 2025</v>
      </c>
      <c r="BR218" s="103" t="str">
        <f>BR1</f>
        <v>2Q 2025</v>
      </c>
      <c r="BS218" s="103" t="str">
        <f>BS1</f>
        <v>3Q 2025</v>
      </c>
      <c r="BT218" s="103" t="str">
        <f>BT1</f>
        <v>4Q 2025</v>
      </c>
    </row>
    <row r="219" spans="2:72" ht="24" x14ac:dyDescent="0.2">
      <c r="B219" s="47" t="s">
        <v>16</v>
      </c>
      <c r="C219" s="15" t="s">
        <v>128</v>
      </c>
      <c r="D219" s="34">
        <f>Cumulative!D224</f>
        <v>144.62632417179375</v>
      </c>
      <c r="E219" s="34">
        <f>Cumulative!E224-Cumulative!D224</f>
        <v>282.60694062144364</v>
      </c>
      <c r="F219" s="34">
        <f>Cumulative!F224-Cumulative!E224</f>
        <v>92.800177871885808</v>
      </c>
      <c r="G219" s="34">
        <f>Cumulative!G224-Cumulative!F224</f>
        <v>99.947324648314975</v>
      </c>
      <c r="H219" s="35"/>
      <c r="I219" s="34">
        <f>Cumulative!I224</f>
        <v>113.00642463060018</v>
      </c>
      <c r="J219" s="34">
        <f>Cumulative!J224-Cumulative!I224</f>
        <v>186.18530632897347</v>
      </c>
      <c r="K219" s="34">
        <f>Cumulative!K224-Cumulative!J224</f>
        <v>131.17800683971154</v>
      </c>
      <c r="L219" s="34">
        <f>Cumulative!L224-Cumulative!K224</f>
        <v>65.956562125356868</v>
      </c>
      <c r="M219" s="34"/>
      <c r="N219" s="34">
        <f>Cumulative!N224</f>
        <v>128.40719583742145</v>
      </c>
      <c r="O219" s="34">
        <f>Cumulative!O224-Cumulative!N224</f>
        <v>60.931733138324432</v>
      </c>
      <c r="P219" s="34">
        <f>Cumulative!P224-Cumulative!O224</f>
        <v>154.0279940881349</v>
      </c>
      <c r="Q219" s="34">
        <f>Cumulative!Q224-Cumulative!P224</f>
        <v>216.1085816639162</v>
      </c>
      <c r="R219" s="34"/>
      <c r="S219" s="34">
        <f>Cumulative!S224</f>
        <v>182.82123556283054</v>
      </c>
      <c r="T219" s="34">
        <f>Cumulative!T224-Cumulative!S224</f>
        <v>135.78537665248459</v>
      </c>
      <c r="U219" s="34">
        <f>Cumulative!U224-Cumulative!T224</f>
        <v>187.97512088161676</v>
      </c>
      <c r="V219" s="34">
        <f>Cumulative!V224-Cumulative!U224</f>
        <v>170.80380675926392</v>
      </c>
      <c r="W219" s="34"/>
      <c r="X219" s="34">
        <f>Cumulative!X224</f>
        <v>129.95070234750088</v>
      </c>
      <c r="Y219" s="34">
        <f>Cumulative!Y224-Cumulative!X224</f>
        <v>85.070156398013864</v>
      </c>
      <c r="Z219" s="34">
        <f>Cumulative!Z224-Cumulative!Y224</f>
        <v>70.893190053096276</v>
      </c>
      <c r="AA219" s="34">
        <f>Cumulative!AA224-Cumulative!Z224</f>
        <v>112.14725956464457</v>
      </c>
      <c r="AB219" s="34"/>
      <c r="AC219" s="34">
        <f>Cumulative!AC224</f>
        <v>118.85459050998868</v>
      </c>
      <c r="AD219" s="34">
        <f>Cumulative!AD224-Cumulative!AC224</f>
        <v>134.20562036777193</v>
      </c>
      <c r="AE219" s="34">
        <f>Cumulative!AE224-Cumulative!AD224</f>
        <v>97.007673595209042</v>
      </c>
      <c r="AF219" s="34">
        <f>Cumulative!AF224-Cumulative!AE224</f>
        <v>135.27217574683095</v>
      </c>
      <c r="AG219" s="34"/>
      <c r="AH219" s="34">
        <f>Cumulative!AH224</f>
        <v>132.770045165022</v>
      </c>
      <c r="AI219" s="34">
        <f>Cumulative!AI224-Cumulative!AH224</f>
        <v>131.02187310109832</v>
      </c>
      <c r="AJ219" s="34">
        <f>Cumulative!AJ224-Cumulative!AI224</f>
        <v>145.85522558160363</v>
      </c>
      <c r="AK219" s="34">
        <f>Cumulative!AK224-Cumulative!AJ224</f>
        <v>162.92915447561069</v>
      </c>
      <c r="AL219" s="34"/>
      <c r="AM219" s="34">
        <f>Cumulative!AM224</f>
        <v>155.92699513512613</v>
      </c>
      <c r="AN219" s="34">
        <f>Cumulative!AN224-Cumulative!AM224</f>
        <v>165.7062251457501</v>
      </c>
      <c r="AO219" s="34">
        <f>Cumulative!AO224-Cumulative!AN224</f>
        <v>128.22072623635131</v>
      </c>
      <c r="AP219" s="172">
        <f>Cumulative!AP224-Cumulative!AO224</f>
        <v>98.325508222863391</v>
      </c>
      <c r="AQ219" s="34"/>
      <c r="AR219" s="34">
        <f>Cumulative!AR224</f>
        <v>113.94689508268833</v>
      </c>
      <c r="AS219" s="34">
        <f>Cumulative!AS224-Cumulative!AR224</f>
        <v>90.027653506499732</v>
      </c>
      <c r="AT219" s="34">
        <f>Cumulative!AT224-Cumulative!AS224</f>
        <v>134.42251941801194</v>
      </c>
      <c r="AU219" s="34">
        <f>Cumulative!AU224-Cumulative!AT224</f>
        <v>145.66034857907459</v>
      </c>
      <c r="AV219" s="34"/>
      <c r="AW219" s="34">
        <f>Cumulative!AW224</f>
        <v>207.0178931254994</v>
      </c>
      <c r="AX219" s="34">
        <f>Cumulative!AX224-Cumulative!AW224</f>
        <v>327.37919026785607</v>
      </c>
      <c r="AY219" s="172">
        <f>Cumulative!AY224-Cumulative!AX224</f>
        <v>392.8222584823784</v>
      </c>
      <c r="AZ219" s="336"/>
      <c r="BA219" s="34"/>
      <c r="BB219" s="336"/>
      <c r="BC219" s="336"/>
      <c r="BD219" s="34">
        <f>Cumulative!BD224-Cumulative!BC224</f>
        <v>458.932876381131</v>
      </c>
      <c r="BE219" s="34">
        <f>Cumulative!BE224-Cumulative!BD224</f>
        <v>616.26059149820935</v>
      </c>
      <c r="BF219" s="34"/>
      <c r="BG219" s="34">
        <f>Cumulative!BG224</f>
        <v>403.75794585413985</v>
      </c>
      <c r="BH219" s="34">
        <f>Cumulative!BH224-Cumulative!BG224</f>
        <v>142.42174818848196</v>
      </c>
      <c r="BI219" s="34">
        <f>Cumulative!BI224-Cumulative!BH224</f>
        <v>213.5423635822915</v>
      </c>
      <c r="BJ219" s="34">
        <f>Cumulative!BJ224-Cumulative!BI224</f>
        <v>100.73454709597877</v>
      </c>
      <c r="BK219" s="34"/>
      <c r="BL219" s="34">
        <f>Cumulative!BL224</f>
        <v>154.12062754622463</v>
      </c>
      <c r="BM219" s="34">
        <f>Cumulative!BM224-Cumulative!BL224</f>
        <v>150.83286795551004</v>
      </c>
      <c r="BN219" s="172">
        <f>Cumulative!BN224-Cumulative!BM224</f>
        <v>148.46803916600237</v>
      </c>
      <c r="BO219" s="172">
        <f>Cumulative!BO224-Cumulative!BN224</f>
        <v>186.51658462547465</v>
      </c>
      <c r="BP219" s="34"/>
      <c r="BQ219" s="34">
        <f>Cumulative!BQ224</f>
        <v>194.91953192734351</v>
      </c>
      <c r="BR219" s="34">
        <f>Cumulative!BR224-Cumulative!BQ224</f>
        <v>223.16706811447895</v>
      </c>
      <c r="BS219" s="34">
        <f>Cumulative!BS224-Cumulative!BR224</f>
        <v>279.50533442335035</v>
      </c>
      <c r="BT219" s="34">
        <f>Cumulative!BT224-Cumulative!BS224</f>
        <v>203.73226551975904</v>
      </c>
    </row>
    <row r="220" spans="2:72" x14ac:dyDescent="0.2">
      <c r="B220" s="42" t="s">
        <v>17</v>
      </c>
      <c r="C220" s="36" t="s">
        <v>129</v>
      </c>
      <c r="D220" s="29">
        <f>Cumulative!D225</f>
        <v>53.396422175375506</v>
      </c>
      <c r="E220" s="29">
        <f>Cumulative!E225-Cumulative!D225</f>
        <v>-61.719148112906112</v>
      </c>
      <c r="F220" s="29">
        <f>Cumulative!F225-Cumulative!E225</f>
        <v>-120.52800401294854</v>
      </c>
      <c r="G220" s="29">
        <f>Cumulative!G225-Cumulative!F225</f>
        <v>47.803288251570393</v>
      </c>
      <c r="H220" s="29"/>
      <c r="I220" s="29">
        <f>Cumulative!I225</f>
        <v>68.126072689730449</v>
      </c>
      <c r="J220" s="29">
        <f>Cumulative!J225-Cumulative!I225</f>
        <v>6.6718600501629908</v>
      </c>
      <c r="K220" s="29">
        <f>Cumulative!K225-Cumulative!J225</f>
        <v>-23.654560503438404</v>
      </c>
      <c r="L220" s="29">
        <f>Cumulative!L225-Cumulative!K225</f>
        <v>85.003324573391694</v>
      </c>
      <c r="M220" s="29"/>
      <c r="N220" s="29">
        <f>Cumulative!N225</f>
        <v>-58.496929268774096</v>
      </c>
      <c r="O220" s="29">
        <f>Cumulative!O225-Cumulative!N225</f>
        <v>-1.5380625550317859</v>
      </c>
      <c r="P220" s="29">
        <f>Cumulative!P225-Cumulative!O225</f>
        <v>-38.925666934297197</v>
      </c>
      <c r="Q220" s="29">
        <f>Cumulative!Q225-Cumulative!P225</f>
        <v>-7.4375485049799863</v>
      </c>
      <c r="R220" s="29"/>
      <c r="S220" s="29">
        <f>Cumulative!S225</f>
        <v>-11.030375338267532</v>
      </c>
      <c r="T220" s="29">
        <f>Cumulative!T225-Cumulative!S225</f>
        <v>-57.666834262267656</v>
      </c>
      <c r="U220" s="29">
        <f>Cumulative!U225-Cumulative!T225</f>
        <v>27.771195264621326</v>
      </c>
      <c r="V220" s="29">
        <f>Cumulative!V225-Cumulative!U225</f>
        <v>89.008379378016741</v>
      </c>
      <c r="W220" s="29"/>
      <c r="X220" s="29">
        <f>Cumulative!X225</f>
        <v>-54.510152314872499</v>
      </c>
      <c r="Y220" s="29">
        <f>Cumulative!Y225-Cumulative!X225</f>
        <v>-29.70765540321915</v>
      </c>
      <c r="Z220" s="29">
        <f>Cumulative!Z225-Cumulative!Y225</f>
        <v>64.500606215020753</v>
      </c>
      <c r="AA220" s="29">
        <f>Cumulative!AA225-Cumulative!Z225</f>
        <v>36.409998836996976</v>
      </c>
      <c r="AB220" s="29"/>
      <c r="AC220" s="29">
        <f>Cumulative!AC225</f>
        <v>-73.542658821209926</v>
      </c>
      <c r="AD220" s="29">
        <f>Cumulative!AD225-Cumulative!AC225</f>
        <v>6.0610856193101483</v>
      </c>
      <c r="AE220" s="29">
        <f>Cumulative!AE225-Cumulative!AD225</f>
        <v>35.699297220660583</v>
      </c>
      <c r="AF220" s="29">
        <f>Cumulative!AF225-Cumulative!AE225</f>
        <v>-36.920393466209021</v>
      </c>
      <c r="AG220" s="29"/>
      <c r="AH220" s="29">
        <f>Cumulative!AH225</f>
        <v>-29.236835951990415</v>
      </c>
      <c r="AI220" s="29">
        <f>Cumulative!AI225-Cumulative!AH225</f>
        <v>-24.424610026012587</v>
      </c>
      <c r="AJ220" s="29">
        <f>Cumulative!AJ225-Cumulative!AI225</f>
        <v>24.427676742475825</v>
      </c>
      <c r="AK220" s="29">
        <f>Cumulative!AK225-Cumulative!AJ225</f>
        <v>45.579423205208684</v>
      </c>
      <c r="AL220" s="29"/>
      <c r="AM220" s="29">
        <f>Cumulative!AM225</f>
        <v>-11.508141140319168</v>
      </c>
      <c r="AN220" s="29">
        <f>Cumulative!AN225-Cumulative!AM225</f>
        <v>-53.002162142283424</v>
      </c>
      <c r="AO220" s="29">
        <f>Cumulative!AO225-Cumulative!AN225</f>
        <v>-26.594494124852076</v>
      </c>
      <c r="AP220" s="185">
        <f>Cumulative!AP225-Cumulative!AO225</f>
        <v>123.29703635913705</v>
      </c>
      <c r="AQ220" s="29"/>
      <c r="AR220" s="29">
        <f>Cumulative!AR225</f>
        <v>-90.069868548306914</v>
      </c>
      <c r="AS220" s="29">
        <f>Cumulative!AS225-Cumulative!AR225</f>
        <v>2.2815292615114942</v>
      </c>
      <c r="AT220" s="29">
        <f>Cumulative!AT225-Cumulative!AS225</f>
        <v>-62.668442359426976</v>
      </c>
      <c r="AU220" s="29">
        <f>Cumulative!AU225-Cumulative!AT225</f>
        <v>118.56329839549886</v>
      </c>
      <c r="AV220" s="29"/>
      <c r="AW220" s="29">
        <f>Cumulative!AW225</f>
        <v>-113.69169803097601</v>
      </c>
      <c r="AX220" s="29">
        <f>Cumulative!AX225-Cumulative!AW225</f>
        <v>-43.851373210749315</v>
      </c>
      <c r="AY220" s="185">
        <f>Cumulative!AY225-Cumulative!AX225</f>
        <v>-24.033611058534234</v>
      </c>
      <c r="AZ220" s="335"/>
      <c r="BA220" s="29"/>
      <c r="BB220" s="335"/>
      <c r="BC220" s="335"/>
      <c r="BD220" s="29">
        <f>Cumulative!BD225-Cumulative!BC225</f>
        <v>-62.226506867777516</v>
      </c>
      <c r="BE220" s="29">
        <f>Cumulative!BE225-Cumulative!BD225</f>
        <v>-260.08656468871675</v>
      </c>
      <c r="BF220" s="29"/>
      <c r="BG220" s="29">
        <f>Cumulative!BG225</f>
        <v>-27.20759394177577</v>
      </c>
      <c r="BH220" s="29">
        <f>Cumulative!BH225-Cumulative!BG225</f>
        <v>52.474305342095079</v>
      </c>
      <c r="BI220" s="29">
        <f>Cumulative!BI225-Cumulative!BH225</f>
        <v>-52.427282860677792</v>
      </c>
      <c r="BJ220" s="29">
        <f>Cumulative!BJ225-Cumulative!BI225</f>
        <v>236.57654816793399</v>
      </c>
      <c r="BK220" s="29"/>
      <c r="BL220" s="29">
        <f>Cumulative!BL225</f>
        <v>-124.25741428651716</v>
      </c>
      <c r="BM220" s="29">
        <f>Cumulative!BM225-Cumulative!BL225</f>
        <v>-75.655686153053438</v>
      </c>
      <c r="BN220" s="185">
        <f>Cumulative!BN225-Cumulative!BM225</f>
        <v>-33.145546203648649</v>
      </c>
      <c r="BO220" s="185">
        <f>Cumulative!BO225-Cumulative!BN225</f>
        <v>86.005542452875574</v>
      </c>
      <c r="BP220" s="29"/>
      <c r="BQ220" s="29">
        <f>Cumulative!BQ225</f>
        <v>19.954924590318541</v>
      </c>
      <c r="BR220" s="29">
        <f>Cumulative!BR225-Cumulative!BQ225</f>
        <v>-7.9596951068717487</v>
      </c>
      <c r="BS220" s="29">
        <f>Cumulative!BS225-Cumulative!BR225</f>
        <v>5.9863129228276648</v>
      </c>
      <c r="BT220" s="29">
        <f>Cumulative!BT225-Cumulative!BS225</f>
        <v>98.485392058203729</v>
      </c>
    </row>
    <row r="221" spans="2:72" ht="24" x14ac:dyDescent="0.2">
      <c r="B221" s="37" t="s">
        <v>18</v>
      </c>
      <c r="C221" s="3" t="s">
        <v>130</v>
      </c>
      <c r="D221" s="31">
        <f>Cumulative!D226</f>
        <v>198.02274634716926</v>
      </c>
      <c r="E221" s="31">
        <f>Cumulative!E226-Cumulative!D226</f>
        <v>220.8877925085375</v>
      </c>
      <c r="F221" s="31">
        <f>Cumulative!F226-Cumulative!E226</f>
        <v>-27.727826141062735</v>
      </c>
      <c r="G221" s="31">
        <f>Cumulative!G226-Cumulative!F226</f>
        <v>147.75061289988537</v>
      </c>
      <c r="H221" s="27"/>
      <c r="I221" s="31">
        <f>Cumulative!I226</f>
        <v>181.13249732033063</v>
      </c>
      <c r="J221" s="31">
        <f>Cumulative!J226-Cumulative!I226</f>
        <v>192.85716637913646</v>
      </c>
      <c r="K221" s="31">
        <f>Cumulative!K226-Cumulative!J226</f>
        <v>107.52344633627314</v>
      </c>
      <c r="L221" s="31">
        <f>Cumulative!L226-Cumulative!K226</f>
        <v>150.95988669874856</v>
      </c>
      <c r="M221" s="31"/>
      <c r="N221" s="31">
        <f>Cumulative!N226</f>
        <v>69.910266568647359</v>
      </c>
      <c r="O221" s="31">
        <f>Cumulative!O226-Cumulative!N226</f>
        <v>59.393670583292646</v>
      </c>
      <c r="P221" s="31">
        <f>Cumulative!P226-Cumulative!O226</f>
        <v>115.10232715383771</v>
      </c>
      <c r="Q221" s="31">
        <f>Cumulative!Q226-Cumulative!P226</f>
        <v>208.67103315893621</v>
      </c>
      <c r="R221" s="31"/>
      <c r="S221" s="31">
        <f>Cumulative!S226</f>
        <v>171.790860224563</v>
      </c>
      <c r="T221" s="31">
        <f>Cumulative!T226-Cumulative!S226</f>
        <v>78.11854239021693</v>
      </c>
      <c r="U221" s="31">
        <f>Cumulative!U226-Cumulative!T226</f>
        <v>215.74631614623809</v>
      </c>
      <c r="V221" s="31">
        <f>Cumulative!V226-Cumulative!U226</f>
        <v>259.81218613728066</v>
      </c>
      <c r="W221" s="31"/>
      <c r="X221" s="31">
        <f>Cumulative!X226</f>
        <v>75.44055003262838</v>
      </c>
      <c r="Y221" s="31">
        <f>Cumulative!Y226-Cumulative!X226</f>
        <v>55.362500994794715</v>
      </c>
      <c r="Z221" s="31">
        <f>Cumulative!Z226-Cumulative!Y226</f>
        <v>135.39379626811703</v>
      </c>
      <c r="AA221" s="31">
        <f>Cumulative!AA226-Cumulative!Z226</f>
        <v>148.55725840164155</v>
      </c>
      <c r="AB221" s="31"/>
      <c r="AC221" s="31">
        <f>Cumulative!AC226</f>
        <v>45.311931688778756</v>
      </c>
      <c r="AD221" s="31">
        <f>Cumulative!AD226-Cumulative!AC226</f>
        <v>140.26670598708205</v>
      </c>
      <c r="AE221" s="31">
        <f>Cumulative!AE226-Cumulative!AD226</f>
        <v>132.70697081586962</v>
      </c>
      <c r="AF221" s="31">
        <f>Cumulative!AF226-Cumulative!AE226</f>
        <v>98.351782280621933</v>
      </c>
      <c r="AG221" s="31"/>
      <c r="AH221" s="31">
        <f>Cumulative!AH226</f>
        <v>103.53320921303158</v>
      </c>
      <c r="AI221" s="31">
        <f>Cumulative!AI226-Cumulative!AH226</f>
        <v>106.59726307508573</v>
      </c>
      <c r="AJ221" s="31">
        <f>Cumulative!AJ226-Cumulative!AI226</f>
        <v>170.28290232407946</v>
      </c>
      <c r="AK221" s="31">
        <f>Cumulative!AK226-Cumulative!AJ226</f>
        <v>208.50857768081937</v>
      </c>
      <c r="AL221" s="31"/>
      <c r="AM221" s="31">
        <f>Cumulative!AM226</f>
        <v>144.41885399480697</v>
      </c>
      <c r="AN221" s="31">
        <f>Cumulative!AN226-Cumulative!AM226</f>
        <v>112.70406300346667</v>
      </c>
      <c r="AO221" s="31">
        <f>Cumulative!AO226-Cumulative!AN226</f>
        <v>101.62623211149923</v>
      </c>
      <c r="AP221" s="151">
        <f>Cumulative!AP226-Cumulative!AO226</f>
        <v>221.62254458200044</v>
      </c>
      <c r="AQ221" s="31"/>
      <c r="AR221" s="31">
        <f>Cumulative!AR226</f>
        <v>23.877026534381411</v>
      </c>
      <c r="AS221" s="31">
        <f>Cumulative!AS226-Cumulative!AR226</f>
        <v>92.309182768011226</v>
      </c>
      <c r="AT221" s="31">
        <f>Cumulative!AT226-Cumulative!AS226</f>
        <v>71.754077058584969</v>
      </c>
      <c r="AU221" s="31">
        <f>Cumulative!AU226-Cumulative!AT226</f>
        <v>264.22364697457346</v>
      </c>
      <c r="AV221" s="31"/>
      <c r="AW221" s="31">
        <f>Cumulative!AW226</f>
        <v>93.326195094523385</v>
      </c>
      <c r="AX221" s="31">
        <f>Cumulative!AX226-Cumulative!AW226</f>
        <v>283.5278170571068</v>
      </c>
      <c r="AY221" s="151">
        <f>Cumulative!AY226-Cumulative!AX226</f>
        <v>368.78864742384417</v>
      </c>
      <c r="AZ221" s="317"/>
      <c r="BA221" s="31"/>
      <c r="BB221" s="317"/>
      <c r="BC221" s="317"/>
      <c r="BD221" s="31">
        <f>Cumulative!BD226-Cumulative!BC226</f>
        <v>396.70636951335348</v>
      </c>
      <c r="BE221" s="31">
        <f>Cumulative!BE226-Cumulative!BD226</f>
        <v>356.1740268094926</v>
      </c>
      <c r="BF221" s="31"/>
      <c r="BG221" s="31">
        <f>Cumulative!BG226</f>
        <v>376.55035191236408</v>
      </c>
      <c r="BH221" s="31">
        <f>Cumulative!BH226-Cumulative!BG226</f>
        <v>194.89605353057703</v>
      </c>
      <c r="BI221" s="31">
        <f>Cumulative!BI226-Cumulative!BH226</f>
        <v>161.11508072161371</v>
      </c>
      <c r="BJ221" s="31">
        <f>Cumulative!BJ226-Cumulative!BI226</f>
        <v>337.31109526391276</v>
      </c>
      <c r="BK221" s="31"/>
      <c r="BL221" s="31">
        <f>Cumulative!BL226</f>
        <v>29.863213259707472</v>
      </c>
      <c r="BM221" s="31">
        <f>Cumulative!BM226-Cumulative!BL226</f>
        <v>75.177181802456602</v>
      </c>
      <c r="BN221" s="151">
        <f>Cumulative!BN226-Cumulative!BM226</f>
        <v>115.32249296235372</v>
      </c>
      <c r="BO221" s="151">
        <f>Cumulative!BO226-Cumulative!BN226</f>
        <v>272.5221270783502</v>
      </c>
      <c r="BP221" s="31"/>
      <c r="BQ221" s="31">
        <f>Cumulative!BQ226</f>
        <v>214.87445651766205</v>
      </c>
      <c r="BR221" s="31">
        <f>Cumulative!BR226-Cumulative!BQ226</f>
        <v>215.2073730076072</v>
      </c>
      <c r="BS221" s="31">
        <f>Cumulative!BS226-Cumulative!BR226</f>
        <v>285.49164734617801</v>
      </c>
      <c r="BT221" s="31">
        <f>Cumulative!BT226-Cumulative!BS226</f>
        <v>302.21765757796277</v>
      </c>
    </row>
    <row r="222" spans="2:72" x14ac:dyDescent="0.2">
      <c r="B222" s="42" t="s">
        <v>19</v>
      </c>
      <c r="C222" s="36" t="s">
        <v>131</v>
      </c>
      <c r="D222" s="29">
        <f>Cumulative!D227</f>
        <v>-80.755480072164474</v>
      </c>
      <c r="E222" s="29">
        <f>Cumulative!E227-Cumulative!D227</f>
        <v>-7.0737571744819547</v>
      </c>
      <c r="F222" s="29">
        <f>Cumulative!F227-Cumulative!E227</f>
        <v>-25.071913952787625</v>
      </c>
      <c r="G222" s="29">
        <f>Cumulative!G227-Cumulative!F227</f>
        <v>-16.646108785964543</v>
      </c>
      <c r="H222" s="26"/>
      <c r="I222" s="109">
        <f>Cumulative!I227</f>
        <v>-13.513424650327806</v>
      </c>
      <c r="J222" s="109">
        <f>Cumulative!J227-Cumulative!I227</f>
        <v>-24.949477831867384</v>
      </c>
      <c r="K222" s="109">
        <f>Cumulative!K227-Cumulative!J227</f>
        <v>-10.751127944474007</v>
      </c>
      <c r="L222" s="109">
        <f>Cumulative!L227-Cumulative!K227</f>
        <v>-32.580744755445849</v>
      </c>
      <c r="M222" s="109"/>
      <c r="N222" s="29">
        <f>Cumulative!N227</f>
        <v>-4.490962295940113</v>
      </c>
      <c r="O222" s="109">
        <f>Cumulative!O227-Cumulative!N227</f>
        <v>-17.550456130800043</v>
      </c>
      <c r="P222" s="109">
        <f>Cumulative!P227-Cumulative!O227</f>
        <v>-21.872020668089135</v>
      </c>
      <c r="Q222" s="109">
        <f>Cumulative!Q227-Cumulative!P227</f>
        <v>-8.4007479401014891</v>
      </c>
      <c r="R222" s="109"/>
      <c r="S222" s="29">
        <f>Cumulative!S227</f>
        <v>-1.6400849628327805</v>
      </c>
      <c r="T222" s="29">
        <f>Cumulative!T227-Cumulative!S227</f>
        <v>-14.911360413912963</v>
      </c>
      <c r="U222" s="29">
        <f>Cumulative!U227-Cumulative!T227</f>
        <v>-2.933116271226428</v>
      </c>
      <c r="V222" s="29">
        <f>Cumulative!V227-Cumulative!U227</f>
        <v>-21.166445030407495</v>
      </c>
      <c r="W222" s="29"/>
      <c r="X222" s="29">
        <f>Cumulative!X227</f>
        <v>-10.759993192930832</v>
      </c>
      <c r="Y222" s="29">
        <f>Cumulative!Y227-Cumulative!X227</f>
        <v>-34.985491682165772</v>
      </c>
      <c r="Z222" s="29">
        <f>Cumulative!Z227-Cumulative!Y227</f>
        <v>-7.5845720093222795</v>
      </c>
      <c r="AA222" s="29">
        <f>Cumulative!AA227-Cumulative!Z227</f>
        <v>-5.2812038170963049</v>
      </c>
      <c r="AB222" s="29"/>
      <c r="AC222" s="29">
        <f>Cumulative!AC227</f>
        <v>-9.3989115618509569</v>
      </c>
      <c r="AD222" s="29">
        <f>Cumulative!AD227-Cumulative!AC227</f>
        <v>-12.985724782658599</v>
      </c>
      <c r="AE222" s="29">
        <f>Cumulative!AE227-Cumulative!AD227</f>
        <v>-11.180464179366577</v>
      </c>
      <c r="AF222" s="29">
        <f>Cumulative!AF227-Cumulative!AE227</f>
        <v>-13.441989098062109</v>
      </c>
      <c r="AG222" s="29"/>
      <c r="AH222" s="29">
        <f>Cumulative!AH227</f>
        <v>-12.728484202790773</v>
      </c>
      <c r="AI222" s="29">
        <f>Cumulative!AI227-Cumulative!AH227</f>
        <v>-13.672610254832692</v>
      </c>
      <c r="AJ222" s="29">
        <f>Cumulative!AJ227-Cumulative!AI227</f>
        <v>-14.112742751300324</v>
      </c>
      <c r="AK222" s="29">
        <f>Cumulative!AK227-Cumulative!AJ227</f>
        <v>-17.82021373848626</v>
      </c>
      <c r="AL222" s="29"/>
      <c r="AM222" s="29">
        <f>Cumulative!AM227</f>
        <v>-21.050371179138356</v>
      </c>
      <c r="AN222" s="29">
        <f>Cumulative!AN227-Cumulative!AM227</f>
        <v>-20.196430089334708</v>
      </c>
      <c r="AO222" s="29">
        <f>Cumulative!AO227-Cumulative!AN227</f>
        <v>-17.819962306203209</v>
      </c>
      <c r="AP222" s="185">
        <f>Cumulative!AP227-Cumulative!AO227</f>
        <v>-17.382080269793818</v>
      </c>
      <c r="AQ222" s="29"/>
      <c r="AR222" s="29">
        <f>Cumulative!AR227</f>
        <v>-4.0523155443208836</v>
      </c>
      <c r="AS222" s="29">
        <f>Cumulative!AS227-Cumulative!AR227</f>
        <v>-6.8455472636951011</v>
      </c>
      <c r="AT222" s="29">
        <f>Cumulative!AT227-Cumulative!AS227</f>
        <v>-10.394124227466891</v>
      </c>
      <c r="AU222" s="29">
        <f>Cumulative!AU227-Cumulative!AT227</f>
        <v>-3.6850041934627136</v>
      </c>
      <c r="AV222" s="29"/>
      <c r="AW222" s="29">
        <f>Cumulative!AW227</f>
        <v>-21.84516299128077</v>
      </c>
      <c r="AX222" s="29">
        <f>Cumulative!AX227-Cumulative!AW227</f>
        <v>-51.554668183722356</v>
      </c>
      <c r="AY222" s="185">
        <f>Cumulative!AY227-Cumulative!AX227</f>
        <v>-78.585175709452869</v>
      </c>
      <c r="AZ222" s="335"/>
      <c r="BA222" s="29"/>
      <c r="BB222" s="335"/>
      <c r="BC222" s="335"/>
      <c r="BD222" s="29">
        <f>Cumulative!BD227-Cumulative!BC227</f>
        <v>-70.046842433090319</v>
      </c>
      <c r="BE222" s="29">
        <f>Cumulative!BE227-Cumulative!BD227</f>
        <v>-76.235987871982161</v>
      </c>
      <c r="BF222" s="29"/>
      <c r="BG222" s="29">
        <f>Cumulative!BG227</f>
        <v>-50.608872973515197</v>
      </c>
      <c r="BH222" s="29">
        <f>Cumulative!BH227-Cumulative!BG227</f>
        <v>-90.822291817979163</v>
      </c>
      <c r="BI222" s="29">
        <f>Cumulative!BI227-Cumulative!BH227</f>
        <v>-37.301357997506955</v>
      </c>
      <c r="BJ222" s="29">
        <f>Cumulative!BJ227-Cumulative!BI227</f>
        <v>-85.125507912516383</v>
      </c>
      <c r="BK222" s="29"/>
      <c r="BL222" s="29">
        <f>Cumulative!BL227</f>
        <v>-14.667135368513152</v>
      </c>
      <c r="BM222" s="29">
        <f>Cumulative!BM227-Cumulative!BL227</f>
        <v>-24.867753481655683</v>
      </c>
      <c r="BN222" s="185">
        <f>Cumulative!BN227-Cumulative!BM227</f>
        <v>-11.037473647558123</v>
      </c>
      <c r="BO222" s="185">
        <f>Cumulative!BO227-Cumulative!BN227</f>
        <v>-34.027465515392436</v>
      </c>
      <c r="BP222" s="29"/>
      <c r="BQ222" s="29">
        <f>Cumulative!BQ227</f>
        <v>-19.215456385843794</v>
      </c>
      <c r="BR222" s="29">
        <f>Cumulative!BR227-Cumulative!BQ227</f>
        <v>-12.300745216737248</v>
      </c>
      <c r="BS222" s="29">
        <f>Cumulative!BS227-Cumulative!BR227</f>
        <v>-28.60295262861964</v>
      </c>
      <c r="BT222" s="29">
        <f>Cumulative!BT227-Cumulative!BS227</f>
        <v>-57.531703275887907</v>
      </c>
    </row>
    <row r="223" spans="2:72" x14ac:dyDescent="0.2">
      <c r="B223" s="42" t="s">
        <v>20</v>
      </c>
      <c r="C223" s="36" t="s">
        <v>136</v>
      </c>
      <c r="D223" s="109">
        <f>Cumulative!D228</f>
        <v>-17.049847674810504</v>
      </c>
      <c r="E223" s="109">
        <f>Cumulative!E228-Cumulative!D228</f>
        <v>-40.850214337657263</v>
      </c>
      <c r="F223" s="109">
        <f>Cumulative!F228-Cumulative!E228</f>
        <v>-21.269016384856812</v>
      </c>
      <c r="G223" s="109">
        <f>Cumulative!G228-Cumulative!F228</f>
        <v>-31.306303442259377</v>
      </c>
      <c r="H223" s="109"/>
      <c r="I223" s="109">
        <f>Cumulative!I228</f>
        <v>-21.470234298452695</v>
      </c>
      <c r="J223" s="109">
        <f>Cumulative!J228-Cumulative!I228</f>
        <v>-38.142428475712357</v>
      </c>
      <c r="K223" s="109">
        <f>Cumulative!K228-Cumulative!J228</f>
        <v>-10.159927920714289</v>
      </c>
      <c r="L223" s="109">
        <f>Cumulative!L228-Cumulative!K228</f>
        <v>-30.013895112706692</v>
      </c>
      <c r="M223" s="109"/>
      <c r="N223" s="29">
        <f>Cumulative!N228</f>
        <v>-12.185668395353428</v>
      </c>
      <c r="O223" s="109">
        <f>Cumulative!O228-Cumulative!N228</f>
        <v>-22.634626862453981</v>
      </c>
      <c r="P223" s="109">
        <f>Cumulative!P228-Cumulative!O228</f>
        <v>-12.710209605450551</v>
      </c>
      <c r="Q223" s="109">
        <f>Cumulative!Q228-Cumulative!P228</f>
        <v>-22.84639152602206</v>
      </c>
      <c r="R223" s="109"/>
      <c r="S223" s="29">
        <f>Cumulative!S228</f>
        <v>-13.040283380954754</v>
      </c>
      <c r="T223" s="29">
        <f>Cumulative!T228-Cumulative!S228</f>
        <v>-28.198949468263322</v>
      </c>
      <c r="U223" s="29">
        <f>Cumulative!U228-Cumulative!T228</f>
        <v>-15.021384549905029</v>
      </c>
      <c r="V223" s="29">
        <f>Cumulative!V228-Cumulative!U228</f>
        <v>-29.273825224392468</v>
      </c>
      <c r="W223" s="29"/>
      <c r="X223" s="29">
        <f>Cumulative!X228</f>
        <v>-13.547139623976427</v>
      </c>
      <c r="Y223" s="29">
        <f>Cumulative!Y228-Cumulative!X228</f>
        <v>-17.580855217914138</v>
      </c>
      <c r="Z223" s="29">
        <f>Cumulative!Z228-Cumulative!Y228</f>
        <v>-27.350767479532006</v>
      </c>
      <c r="AA223" s="29">
        <f>Cumulative!AA228-Cumulative!Z228</f>
        <v>-27.625640012287185</v>
      </c>
      <c r="AB223" s="29"/>
      <c r="AC223" s="29">
        <f>Cumulative!AC228</f>
        <v>-16.044434926559319</v>
      </c>
      <c r="AD223" s="29">
        <f>Cumulative!AD228-Cumulative!AC228</f>
        <v>-32.518843922546161</v>
      </c>
      <c r="AE223" s="29">
        <f>Cumulative!AE228-Cumulative!AD228</f>
        <v>-6.8757074094315058</v>
      </c>
      <c r="AF223" s="29">
        <f>Cumulative!AF228-Cumulative!AE228</f>
        <v>-29.132645999671269</v>
      </c>
      <c r="AG223" s="29"/>
      <c r="AH223" s="29">
        <f>Cumulative!AH228</f>
        <v>-10.108948089233003</v>
      </c>
      <c r="AI223" s="29">
        <f>Cumulative!AI228-Cumulative!AH228</f>
        <v>-14.11873144494858</v>
      </c>
      <c r="AJ223" s="29">
        <f>Cumulative!AJ228-Cumulative!AI228</f>
        <v>-25.743184359509065</v>
      </c>
      <c r="AK223" s="29">
        <f>Cumulative!AK228-Cumulative!AJ228</f>
        <v>-27.627138268719776</v>
      </c>
      <c r="AL223" s="29"/>
      <c r="AM223" s="29">
        <f>Cumulative!AM228</f>
        <v>-12.29450558091917</v>
      </c>
      <c r="AN223" s="29">
        <f>Cumulative!AN228-Cumulative!AM228</f>
        <v>-21.75897598581647</v>
      </c>
      <c r="AO223" s="29">
        <f>Cumulative!AO228-Cumulative!AN228</f>
        <v>-12.76660912318075</v>
      </c>
      <c r="AP223" s="185">
        <f>Cumulative!AP228-Cumulative!AO228</f>
        <v>-20.283117566373384</v>
      </c>
      <c r="AQ223" s="29"/>
      <c r="AR223" s="29">
        <f>Cumulative!AR228</f>
        <v>-8.1648885688547157</v>
      </c>
      <c r="AS223" s="29">
        <f>Cumulative!AS228-Cumulative!AR228</f>
        <v>-23.40431718452492</v>
      </c>
      <c r="AT223" s="29">
        <f>Cumulative!AT228-Cumulative!AS228</f>
        <v>-8.6411426892111187</v>
      </c>
      <c r="AU223" s="29">
        <f>Cumulative!AU228-Cumulative!AT228</f>
        <v>-23.964717811581309</v>
      </c>
      <c r="AV223" s="29"/>
      <c r="AW223" s="29">
        <f>Cumulative!AW228</f>
        <v>-9.1873437949783039</v>
      </c>
      <c r="AX223" s="29">
        <f>Cumulative!AX228-Cumulative!AW228</f>
        <v>-19.205951133136445</v>
      </c>
      <c r="AY223" s="185">
        <f>Cumulative!AY228-Cumulative!AX228</f>
        <v>-8.0085194874901973</v>
      </c>
      <c r="AZ223" s="335"/>
      <c r="BA223" s="29"/>
      <c r="BB223" s="335"/>
      <c r="BC223" s="335"/>
      <c r="BD223" s="29">
        <f>Cumulative!BD228-Cumulative!BC228</f>
        <v>-8.3562252080085493</v>
      </c>
      <c r="BE223" s="29">
        <f>Cumulative!BE228-Cumulative!BD228</f>
        <v>-8.648792185432356</v>
      </c>
      <c r="BF223" s="29"/>
      <c r="BG223" s="29">
        <f>Cumulative!BG228</f>
        <v>-8.313431482209257</v>
      </c>
      <c r="BH223" s="29">
        <f>Cumulative!BH228-Cumulative!BG228</f>
        <v>-12.44090274059554</v>
      </c>
      <c r="BI223" s="29">
        <f>Cumulative!BI228-Cumulative!BH228</f>
        <v>-25.077618508610289</v>
      </c>
      <c r="BJ223" s="29">
        <f>Cumulative!BJ228-Cumulative!BI228</f>
        <v>-28.458400197616683</v>
      </c>
      <c r="BK223" s="29"/>
      <c r="BL223" s="29">
        <f>Cumulative!BL228</f>
        <v>-23.075117551965846</v>
      </c>
      <c r="BM223" s="29">
        <f>Cumulative!BM228-Cumulative!BL228</f>
        <v>-32.858203577199099</v>
      </c>
      <c r="BN223" s="185">
        <f>Cumulative!BN228-Cumulative!BM228</f>
        <v>-6.1040321211710165</v>
      </c>
      <c r="BO223" s="185">
        <f>Cumulative!BO228-Cumulative!BN228</f>
        <v>-85.988038581583567</v>
      </c>
      <c r="BP223" s="29"/>
      <c r="BQ223" s="29">
        <f>Cumulative!BQ228</f>
        <v>-70.731741297584506</v>
      </c>
      <c r="BR223" s="29">
        <f>Cumulative!BR228-Cumulative!BQ228</f>
        <v>-57.125455725208738</v>
      </c>
      <c r="BS223" s="29">
        <f>Cumulative!BS228-Cumulative!BR228</f>
        <v>-42.849621351844988</v>
      </c>
      <c r="BT223" s="29">
        <f>Cumulative!BT228-Cumulative!BS228</f>
        <v>-50.555243588784521</v>
      </c>
    </row>
    <row r="224" spans="2:72" x14ac:dyDescent="0.2">
      <c r="B224" s="78" t="s">
        <v>169</v>
      </c>
      <c r="C224" s="80" t="s">
        <v>127</v>
      </c>
      <c r="D224" s="86">
        <f>SUM(D221:D223)</f>
        <v>100.21741860019428</v>
      </c>
      <c r="E224" s="86">
        <f>SUM(E221:E223)</f>
        <v>172.96382099639828</v>
      </c>
      <c r="F224" s="86">
        <f>SUM(F221:F223)</f>
        <v>-74.068756478707172</v>
      </c>
      <c r="G224" s="86">
        <f>SUM(G221:G223)</f>
        <v>99.798200671661448</v>
      </c>
      <c r="H224" s="86"/>
      <c r="I224" s="86">
        <f>SUM(I221:I223)</f>
        <v>146.14883837155014</v>
      </c>
      <c r="J224" s="86">
        <f>SUM(J221:J223)</f>
        <v>129.7652600715567</v>
      </c>
      <c r="K224" s="86">
        <f>SUM(K221:K223)</f>
        <v>86.612390471084836</v>
      </c>
      <c r="L224" s="86">
        <f>SUM(L221:L223)</f>
        <v>88.365246830596021</v>
      </c>
      <c r="M224" s="86"/>
      <c r="N224" s="86">
        <f>SUM(N221:N223)</f>
        <v>53.233635877353819</v>
      </c>
      <c r="O224" s="86">
        <f>SUM(O221:O223)</f>
        <v>19.208587590038622</v>
      </c>
      <c r="P224" s="86">
        <f>SUM(P221:P223)</f>
        <v>80.520096880298013</v>
      </c>
      <c r="Q224" s="86">
        <f>SUM(Q221:Q223)</f>
        <v>177.42389369281267</v>
      </c>
      <c r="R224" s="86"/>
      <c r="S224" s="86">
        <f>SUM(S221:S223)</f>
        <v>157.11049188077547</v>
      </c>
      <c r="T224" s="86">
        <f>SUM(T221:T223)</f>
        <v>35.008232508040649</v>
      </c>
      <c r="U224" s="86">
        <f>SUM(U221:U223)</f>
        <v>197.79181532510663</v>
      </c>
      <c r="V224" s="86">
        <f>SUM(V221:V223)</f>
        <v>209.37191588248072</v>
      </c>
      <c r="W224" s="86"/>
      <c r="X224" s="86">
        <f>SUM(X221:X223)</f>
        <v>51.133417215721117</v>
      </c>
      <c r="Y224" s="86">
        <f>SUM(Y221:Y223)</f>
        <v>2.7961540947148045</v>
      </c>
      <c r="Z224" s="86">
        <f>SUM(Z221:Z223)</f>
        <v>100.45845677926275</v>
      </c>
      <c r="AA224" s="86">
        <f>SUM(AA221:AA223)</f>
        <v>115.65041457225806</v>
      </c>
      <c r="AB224" s="86"/>
      <c r="AC224" s="86">
        <f>SUM(AC221:AC223)</f>
        <v>19.868585200368479</v>
      </c>
      <c r="AD224" s="86">
        <f>SUM(AD221:AD223)</f>
        <v>94.762137281877301</v>
      </c>
      <c r="AE224" s="86">
        <f>SUM(AE221:AE223)</f>
        <v>114.65079922707153</v>
      </c>
      <c r="AF224" s="86">
        <f>SUM(AF221:AF223)</f>
        <v>55.777147182888555</v>
      </c>
      <c r="AG224" s="86"/>
      <c r="AH224" s="86">
        <f>SUM(AH221:AH223)</f>
        <v>80.69577692100782</v>
      </c>
      <c r="AI224" s="86">
        <f>SUM(AI221:AI223)</f>
        <v>78.805921375304465</v>
      </c>
      <c r="AJ224" s="86">
        <f>SUM(AJ221:AJ223)</f>
        <v>130.42697521327008</v>
      </c>
      <c r="AK224" s="86">
        <f>SUM(AK221:AK223)</f>
        <v>163.06122567361336</v>
      </c>
      <c r="AL224" s="86"/>
      <c r="AM224" s="86">
        <f>SUM(AM221:AM223)</f>
        <v>111.07397723474945</v>
      </c>
      <c r="AN224" s="86">
        <f>SUM(AN221:AN223)</f>
        <v>70.748656928315484</v>
      </c>
      <c r="AO224" s="86">
        <f>SUM(AO221:AO223)</f>
        <v>71.039660682115283</v>
      </c>
      <c r="AP224" s="193">
        <f>SUM(AP221:AP223)</f>
        <v>183.95734674583323</v>
      </c>
      <c r="AQ224" s="86"/>
      <c r="AR224" s="86">
        <f>SUM(AR221:AR223)</f>
        <v>11.659822421205812</v>
      </c>
      <c r="AS224" s="86">
        <f>SUM(AS221:AS223)</f>
        <v>62.05931831979121</v>
      </c>
      <c r="AT224" s="86">
        <f>SUM(AT221:AT223)</f>
        <v>52.718810141906957</v>
      </c>
      <c r="AU224" s="86">
        <f>SUM(AU221:AU223)</f>
        <v>236.57392496952946</v>
      </c>
      <c r="AV224" s="86"/>
      <c r="AW224" s="86">
        <f>SUM(AW221:AW223)</f>
        <v>62.293688308264308</v>
      </c>
      <c r="AX224" s="86">
        <f>SUM(AX221:AX223)</f>
        <v>212.76719774024801</v>
      </c>
      <c r="AY224" s="193">
        <f>SUM(AY221:AY223)</f>
        <v>282.19495222690108</v>
      </c>
      <c r="AZ224" s="337"/>
      <c r="BA224" s="86"/>
      <c r="BB224" s="337"/>
      <c r="BC224" s="337"/>
      <c r="BD224" s="86">
        <f>SUM(BD221:BD223)</f>
        <v>318.30330187225462</v>
      </c>
      <c r="BE224" s="86">
        <f>SUM(BE221:BE223)</f>
        <v>271.2892467520781</v>
      </c>
      <c r="BF224" s="86"/>
      <c r="BG224" s="86">
        <f>SUM(BG221:BG223)</f>
        <v>317.62804745663965</v>
      </c>
      <c r="BH224" s="86">
        <f>SUM(BH221:BH223)</f>
        <v>91.632858972002339</v>
      </c>
      <c r="BI224" s="86">
        <f>SUM(BI221:BI223)</f>
        <v>98.736104215496468</v>
      </c>
      <c r="BJ224" s="86">
        <f>SUM(BJ221:BJ223)</f>
        <v>223.72718715377971</v>
      </c>
      <c r="BK224" s="86"/>
      <c r="BL224" s="86">
        <f>SUM(BL221:BL223)</f>
        <v>-7.879039660771527</v>
      </c>
      <c r="BM224" s="86">
        <f>SUM(BM221:BM223)</f>
        <v>17.45122474360182</v>
      </c>
      <c r="BN224" s="193">
        <f>SUM(BN221:BN223)</f>
        <v>98.180987193624574</v>
      </c>
      <c r="BO224" s="193">
        <f>SUM(BO221:BO223)</f>
        <v>152.50662298137419</v>
      </c>
      <c r="BP224" s="86"/>
      <c r="BQ224" s="86">
        <f>SUM(BQ221:BQ223)</f>
        <v>124.92725883423375</v>
      </c>
      <c r="BR224" s="86">
        <f>SUM(BR221:BR223)</f>
        <v>145.78117206566122</v>
      </c>
      <c r="BS224" s="86">
        <f>SUM(BS221:BS223)</f>
        <v>214.03907336571342</v>
      </c>
      <c r="BT224" s="86">
        <f>SUM(BT221:BT223)</f>
        <v>194.13071071329034</v>
      </c>
    </row>
    <row r="225" spans="2:72" x14ac:dyDescent="0.2">
      <c r="B225" s="37" t="s">
        <v>250</v>
      </c>
      <c r="C225" s="30" t="s">
        <v>251</v>
      </c>
      <c r="D225" s="31">
        <f>Cumulative!D230</f>
        <v>-89.908208378215846</v>
      </c>
      <c r="E225" s="31">
        <f>Cumulative!E230-Cumulative!D230</f>
        <v>-128.14721118508584</v>
      </c>
      <c r="F225" s="31">
        <f>Cumulative!F230-Cumulative!E230</f>
        <v>-191.84232305680254</v>
      </c>
      <c r="G225" s="31">
        <f>Cumulative!G230-Cumulative!F230</f>
        <v>-108.61291415362865</v>
      </c>
      <c r="H225" s="31"/>
      <c r="I225" s="31">
        <f>Cumulative!I230</f>
        <v>-93.607591190956853</v>
      </c>
      <c r="J225" s="31">
        <f>Cumulative!J230-Cumulative!I230</f>
        <v>-120.46925078873808</v>
      </c>
      <c r="K225" s="31">
        <f>Cumulative!K230-Cumulative!J230</f>
        <v>-118.33926328013362</v>
      </c>
      <c r="L225" s="31">
        <f>Cumulative!L230-Cumulative!K230</f>
        <v>-121.08175959824734</v>
      </c>
      <c r="M225" s="31"/>
      <c r="N225" s="31">
        <f>Cumulative!N230</f>
        <v>-63.788827515582497</v>
      </c>
      <c r="O225" s="31">
        <f>Cumulative!O230-Cumulative!N230</f>
        <v>-50.191892675614667</v>
      </c>
      <c r="P225" s="31">
        <f>Cumulative!P230-Cumulative!O230</f>
        <v>-99.539193451357633</v>
      </c>
      <c r="Q225" s="31">
        <f>Cumulative!Q230-Cumulative!P230</f>
        <v>-85.217518589751421</v>
      </c>
      <c r="R225" s="31"/>
      <c r="S225" s="31">
        <f>Cumulative!S230</f>
        <v>-59.043058661980098</v>
      </c>
      <c r="T225" s="31">
        <f>Cumulative!T230-Cumulative!S230</f>
        <v>-48.279997675655451</v>
      </c>
      <c r="U225" s="31">
        <f>Cumulative!U230-Cumulative!T230</f>
        <v>-64.259174416931515</v>
      </c>
      <c r="V225" s="31">
        <f>Cumulative!V230-Cumulative!U230</f>
        <v>-76.244548055070396</v>
      </c>
      <c r="W225" s="31"/>
      <c r="X225" s="31">
        <f>Cumulative!X230</f>
        <v>-54.134959526077914</v>
      </c>
      <c r="Y225" s="31">
        <f>Cumulative!Y230-Cumulative!X230</f>
        <v>-41.270138519277573</v>
      </c>
      <c r="Z225" s="31">
        <f>Cumulative!Z230-Cumulative!Y230</f>
        <v>-49.402242370373244</v>
      </c>
      <c r="AA225" s="31">
        <f>Cumulative!AA230-Cumulative!Z230</f>
        <v>-36.113344182890813</v>
      </c>
      <c r="AB225" s="31"/>
      <c r="AC225" s="31">
        <f>Cumulative!AC230</f>
        <v>-41.844702107191786</v>
      </c>
      <c r="AD225" s="31">
        <f>Cumulative!AD230-Cumulative!AC230</f>
        <v>-56.489039369228472</v>
      </c>
      <c r="AE225" s="31">
        <f>Cumulative!AE230-Cumulative!AD230</f>
        <v>-41.909408363125536</v>
      </c>
      <c r="AF225" s="31">
        <f>Cumulative!AF230-Cumulative!AE230</f>
        <v>-53.389043247687226</v>
      </c>
      <c r="AG225" s="31"/>
      <c r="AH225" s="31">
        <f>Cumulative!AH230</f>
        <v>-45.93857627333189</v>
      </c>
      <c r="AI225" s="31">
        <f>Cumulative!AI230-Cumulative!AH230</f>
        <v>-58.536973651188276</v>
      </c>
      <c r="AJ225" s="31">
        <f>Cumulative!AJ230-Cumulative!AI230</f>
        <v>-45.339378830375196</v>
      </c>
      <c r="AK225" s="31">
        <f>Cumulative!AK230-Cumulative!AJ230</f>
        <v>-82.086046881309386</v>
      </c>
      <c r="AL225" s="31"/>
      <c r="AM225" s="31">
        <f>Cumulative!AM230</f>
        <v>-65.63118600392275</v>
      </c>
      <c r="AN225" s="31">
        <f>Cumulative!AN230-Cumulative!AM230</f>
        <v>-61.61404803915147</v>
      </c>
      <c r="AO225" s="31">
        <f>Cumulative!AO230-Cumulative!AN230</f>
        <v>-67.841038158822244</v>
      </c>
      <c r="AP225" s="151">
        <f>Cumulative!AP230-Cumulative!AO230</f>
        <v>-98.876447208139098</v>
      </c>
      <c r="AQ225" s="31"/>
      <c r="AR225" s="31">
        <f>Cumulative!AR230</f>
        <v>-55.858684157404589</v>
      </c>
      <c r="AS225" s="31">
        <f>Cumulative!AS230-Cumulative!AR230</f>
        <v>-50.957669556085413</v>
      </c>
      <c r="AT225" s="31">
        <f>Cumulative!AT230-Cumulative!AS230</f>
        <v>-58.023468942766613</v>
      </c>
      <c r="AU225" s="31">
        <f>Cumulative!AU230-Cumulative!AT230</f>
        <v>-83.90439742956886</v>
      </c>
      <c r="AV225" s="31"/>
      <c r="AW225" s="31">
        <f>Cumulative!AW230</f>
        <v>-43.932452173351592</v>
      </c>
      <c r="AX225" s="31">
        <f>Cumulative!AX230-Cumulative!AW230</f>
        <v>-58.210709808443852</v>
      </c>
      <c r="AY225" s="151">
        <f>Cumulative!AY230-Cumulative!AX230</f>
        <v>-88.473169109867129</v>
      </c>
      <c r="AZ225" s="317"/>
      <c r="BA225" s="31"/>
      <c r="BB225" s="317"/>
      <c r="BC225" s="317"/>
      <c r="BD225" s="31">
        <f>Cumulative!BD230-Cumulative!BC230</f>
        <v>-103.9896469034444</v>
      </c>
      <c r="BE225" s="31">
        <f>Cumulative!BE230-Cumulative!BD230</f>
        <v>-139.09626254188811</v>
      </c>
      <c r="BF225" s="31"/>
      <c r="BG225" s="31">
        <f>Cumulative!BG230</f>
        <v>-110.86407470820544</v>
      </c>
      <c r="BH225" s="31">
        <f>Cumulative!BH230-Cumulative!BG230</f>
        <v>-117.3945898362135</v>
      </c>
      <c r="BI225" s="31">
        <f>Cumulative!BI230-Cumulative!BH230</f>
        <v>-117.71816069193608</v>
      </c>
      <c r="BJ225" s="31">
        <f>Cumulative!BJ230-Cumulative!BI230</f>
        <v>-185.12940070110176</v>
      </c>
      <c r="BK225" s="31"/>
      <c r="BL225" s="31">
        <f>Cumulative!BL230</f>
        <v>-118.31783054224321</v>
      </c>
      <c r="BM225" s="31">
        <f>Cumulative!BM230-Cumulative!BL230</f>
        <v>-124.41646192109467</v>
      </c>
      <c r="BN225" s="151">
        <f>Cumulative!BN230-Cumulative!BM230</f>
        <v>-127.30549127633364</v>
      </c>
      <c r="BO225" s="151">
        <f>Cumulative!BO230-Cumulative!BN230</f>
        <v>-132.74095891523547</v>
      </c>
      <c r="BP225" s="31"/>
      <c r="BQ225" s="31">
        <f>Cumulative!BQ230</f>
        <v>-126.13827198069238</v>
      </c>
      <c r="BR225" s="31">
        <f>Cumulative!BR230-Cumulative!BQ230</f>
        <v>-142.95011355793253</v>
      </c>
      <c r="BS225" s="31">
        <f>Cumulative!BS230-Cumulative!BR230</f>
        <v>-178.15240216134021</v>
      </c>
      <c r="BT225" s="31">
        <f>Cumulative!BT230-Cumulative!BS230</f>
        <v>-204.99317941089197</v>
      </c>
    </row>
    <row r="226" spans="2:72" x14ac:dyDescent="0.2">
      <c r="B226" s="215" t="s">
        <v>220</v>
      </c>
      <c r="C226" s="216" t="s">
        <v>208</v>
      </c>
      <c r="D226" s="29">
        <f>Cumulative!D231</f>
        <v>-25.442602150395519</v>
      </c>
      <c r="E226" s="29">
        <f>Cumulative!E231-Cumulative!D231</f>
        <v>-24.950687447828965</v>
      </c>
      <c r="F226" s="29">
        <f>Cumulative!F231-Cumulative!E231</f>
        <v>-38.422711430780595</v>
      </c>
      <c r="G226" s="29">
        <f>Cumulative!G231-Cumulative!F231</f>
        <v>-29.89277171332516</v>
      </c>
      <c r="H226" s="29"/>
      <c r="I226" s="29">
        <f>Cumulative!I231</f>
        <v>-28.769456372352387</v>
      </c>
      <c r="J226" s="29">
        <f>Cumulative!J231-Cumulative!I231</f>
        <v>-51.315916440533492</v>
      </c>
      <c r="K226" s="29">
        <f>Cumulative!K231-Cumulative!J231</f>
        <v>-67.019033044722363</v>
      </c>
      <c r="L226" s="29">
        <f>Cumulative!L231-Cumulative!K231</f>
        <v>-78.812449203934079</v>
      </c>
      <c r="M226" s="29"/>
      <c r="N226" s="29">
        <f>Cumulative!N231</f>
        <v>-43.193331636111914</v>
      </c>
      <c r="O226" s="29">
        <f>Cumulative!O231-Cumulative!N231</f>
        <v>-36.195798028035192</v>
      </c>
      <c r="P226" s="29">
        <f>Cumulative!P231-Cumulative!O231</f>
        <v>-61.591660325623394</v>
      </c>
      <c r="Q226" s="29">
        <f>Cumulative!Q231-Cumulative!P231</f>
        <v>-45.294153596796463</v>
      </c>
      <c r="R226" s="29"/>
      <c r="S226" s="29">
        <f>Cumulative!S231</f>
        <v>-47.305195692686674</v>
      </c>
      <c r="T226" s="29">
        <f>Cumulative!T231-Cumulative!S231</f>
        <v>-31.880403504481116</v>
      </c>
      <c r="U226" s="29">
        <f>Cumulative!U231-Cumulative!T231</f>
        <v>-26.520256461874311</v>
      </c>
      <c r="V226" s="29">
        <f>Cumulative!V231-Cumulative!U231</f>
        <v>-61.458695613229423</v>
      </c>
      <c r="W226" s="29"/>
      <c r="X226" s="29">
        <f>Cumulative!X231</f>
        <v>-41.150609085293382</v>
      </c>
      <c r="Y226" s="29">
        <f>Cumulative!Y231-Cumulative!X231</f>
        <v>-26.243563560500775</v>
      </c>
      <c r="Z226" s="29">
        <f>Cumulative!Z231-Cumulative!Y231</f>
        <v>-28.675990167388292</v>
      </c>
      <c r="AA226" s="29">
        <f>Cumulative!AA231-Cumulative!Z231</f>
        <v>-9.7851453919465285</v>
      </c>
      <c r="AB226" s="29"/>
      <c r="AC226" s="29">
        <f>Cumulative!AC231</f>
        <v>-14.259831465448379</v>
      </c>
      <c r="AD226" s="29">
        <f>Cumulative!AD231-Cumulative!AC231</f>
        <v>-20.920952928079735</v>
      </c>
      <c r="AE226" s="29">
        <f>Cumulative!AE231-Cumulative!AD231</f>
        <v>-9.8355353080544816</v>
      </c>
      <c r="AF226" s="29">
        <f>Cumulative!AF231-Cumulative!AE231</f>
        <v>-33.094622513800012</v>
      </c>
      <c r="AG226" s="29"/>
      <c r="AH226" s="29">
        <f>Cumulative!AH231</f>
        <v>-27.918277505568714</v>
      </c>
      <c r="AI226" s="29">
        <f>Cumulative!AI231-Cumulative!AH231</f>
        <v>-38.918443434694396</v>
      </c>
      <c r="AJ226" s="29">
        <f>Cumulative!AJ231-Cumulative!AI231</f>
        <v>-21.304069934113073</v>
      </c>
      <c r="AK226" s="29">
        <f>Cumulative!AK231-Cumulative!AJ231</f>
        <v>-29.356553953539972</v>
      </c>
      <c r="AL226" s="29"/>
      <c r="AM226" s="29">
        <f>Cumulative!AM231</f>
        <v>-28.00667199983063</v>
      </c>
      <c r="AN226" s="29">
        <f>Cumulative!AN231-Cumulative!AM231</f>
        <v>-16.408250924514014</v>
      </c>
      <c r="AO226" s="29">
        <f>Cumulative!AO231-Cumulative!AN231</f>
        <v>-24.317031672306491</v>
      </c>
      <c r="AP226" s="185">
        <f>Cumulative!AP231-Cumulative!AO231</f>
        <v>-38.719683670096487</v>
      </c>
      <c r="AQ226" s="29"/>
      <c r="AR226" s="29">
        <f>Cumulative!AR231</f>
        <v>-28.471659400618844</v>
      </c>
      <c r="AS226" s="29">
        <f>Cumulative!AS231-Cumulative!AR231</f>
        <v>-28.035777381686263</v>
      </c>
      <c r="AT226" s="29">
        <f>Cumulative!AT231-Cumulative!AS231</f>
        <v>-34.834763738197083</v>
      </c>
      <c r="AU226" s="29">
        <f>Cumulative!AU231-Cumulative!AT231</f>
        <v>-41.138422213272463</v>
      </c>
      <c r="AV226" s="29"/>
      <c r="AW226" s="29">
        <f>Cumulative!AW231</f>
        <v>-24.051201618479073</v>
      </c>
      <c r="AX226" s="29">
        <f>Cumulative!AX231-Cumulative!AW231</f>
        <v>-31.21407845734409</v>
      </c>
      <c r="AY226" s="185">
        <f>Cumulative!AY231-Cumulative!AX231</f>
        <v>-52.6024572960307</v>
      </c>
      <c r="AZ226" s="335"/>
      <c r="BA226" s="29"/>
      <c r="BB226" s="335"/>
      <c r="BC226" s="335"/>
      <c r="BD226" s="29">
        <f>Cumulative!BD231-Cumulative!BC231</f>
        <v>-44.25968308363592</v>
      </c>
      <c r="BE226" s="29">
        <f>Cumulative!BE231-Cumulative!BD231</f>
        <v>-59.581333220223172</v>
      </c>
      <c r="BF226" s="29"/>
      <c r="BG226" s="29">
        <f>Cumulative!BG231</f>
        <v>-46.486510255064324</v>
      </c>
      <c r="BH226" s="29">
        <f>Cumulative!BH231-Cumulative!BG231</f>
        <v>-46.93400168517983</v>
      </c>
      <c r="BI226" s="29">
        <f>Cumulative!BI231-Cumulative!BH231</f>
        <v>-27.798351959414106</v>
      </c>
      <c r="BJ226" s="29">
        <f>Cumulative!BJ231-Cumulative!BI231</f>
        <v>-81.170439603355362</v>
      </c>
      <c r="BK226" s="29"/>
      <c r="BL226" s="29">
        <f>Cumulative!BL231</f>
        <v>-37.290447849022172</v>
      </c>
      <c r="BM226" s="29">
        <f>Cumulative!BM231-Cumulative!BL231</f>
        <v>-45.043577298916603</v>
      </c>
      <c r="BN226" s="185">
        <f>Cumulative!BN231-Cumulative!BM231</f>
        <v>-43.525849158506901</v>
      </c>
      <c r="BO226" s="185">
        <f>Cumulative!BO231-Cumulative!BN231</f>
        <v>-62.115736398225181</v>
      </c>
      <c r="BP226" s="29"/>
      <c r="BQ226" s="29">
        <f>Cumulative!BQ231</f>
        <v>-45.40763452694933</v>
      </c>
      <c r="BR226" s="29">
        <f>Cumulative!BR231-Cumulative!BQ231</f>
        <v>-44.866808051059884</v>
      </c>
      <c r="BS226" s="29">
        <f>Cumulative!BS231-Cumulative!BR231</f>
        <v>-56.771211214847185</v>
      </c>
      <c r="BT226" s="29">
        <f>Cumulative!BT231-Cumulative!BS231</f>
        <v>-73.331455593261552</v>
      </c>
    </row>
    <row r="227" spans="2:72" x14ac:dyDescent="0.2">
      <c r="B227" s="215" t="s">
        <v>221</v>
      </c>
      <c r="C227" s="216" t="s">
        <v>209</v>
      </c>
      <c r="D227" s="29">
        <f>Cumulative!D232</f>
        <v>-4.5598429827981581</v>
      </c>
      <c r="E227" s="29">
        <f>Cumulative!E232-Cumulative!D232</f>
        <v>-4.9378560282661725</v>
      </c>
      <c r="F227" s="29">
        <f>Cumulative!F232-Cumulative!E232</f>
        <v>-8.5098899014059235</v>
      </c>
      <c r="G227" s="29">
        <f>Cumulative!G232-Cumulative!F232</f>
        <v>-2.6723733940370202</v>
      </c>
      <c r="H227" s="29"/>
      <c r="I227" s="29">
        <f>Cumulative!I232</f>
        <v>-3.2550584924147272</v>
      </c>
      <c r="J227" s="29">
        <f>Cumulative!J232-Cumulative!I232</f>
        <v>-5.3531518703230052</v>
      </c>
      <c r="K227" s="29">
        <f>Cumulative!K232-Cumulative!J232</f>
        <v>-2.8729548332011596</v>
      </c>
      <c r="L227" s="29">
        <f>Cumulative!L232-Cumulative!K232</f>
        <v>-4.5951975269950438</v>
      </c>
      <c r="M227" s="29"/>
      <c r="N227" s="29">
        <f>Cumulative!N232</f>
        <v>-4.2049137420585767</v>
      </c>
      <c r="O227" s="29">
        <f>Cumulative!O232-Cumulative!N232</f>
        <v>-2.6276400893174259</v>
      </c>
      <c r="P227" s="29">
        <f>Cumulative!P232-Cumulative!O232</f>
        <v>-6.6466678212839545</v>
      </c>
      <c r="Q227" s="29">
        <f>Cumulative!Q232-Cumulative!P232</f>
        <v>-10.413526455830818</v>
      </c>
      <c r="R227" s="29"/>
      <c r="S227" s="29">
        <f>Cumulative!S232</f>
        <v>-1.5596886411252913</v>
      </c>
      <c r="T227" s="29">
        <f>Cumulative!T232-Cumulative!S232</f>
        <v>-1.4195715266889424</v>
      </c>
      <c r="U227" s="29">
        <f>Cumulative!U232-Cumulative!T232</f>
        <v>-3.4987239644985921</v>
      </c>
      <c r="V227" s="29">
        <f>Cumulative!V232-Cumulative!U232</f>
        <v>-0.77292182081219973</v>
      </c>
      <c r="W227" s="29"/>
      <c r="X227" s="29">
        <f>Cumulative!X232</f>
        <v>-2.4789523545357461</v>
      </c>
      <c r="Y227" s="29">
        <f>Cumulative!Y232-Cumulative!X232</f>
        <v>-2.5026654756707911</v>
      </c>
      <c r="Z227" s="29">
        <f>Cumulative!Z232-Cumulative!Y232</f>
        <v>-5.3157930438008387</v>
      </c>
      <c r="AA227" s="29">
        <f>Cumulative!AA232-Cumulative!Z232</f>
        <v>-2.8748322411460752</v>
      </c>
      <c r="AB227" s="29"/>
      <c r="AC227" s="29">
        <f>Cumulative!AC232</f>
        <v>-2.3794712814812549</v>
      </c>
      <c r="AD227" s="29">
        <f>Cumulative!AD232-Cumulative!AC232</f>
        <v>-3.4495018190150706</v>
      </c>
      <c r="AE227" s="29">
        <f>Cumulative!AE232-Cumulative!AD232</f>
        <v>-2.4508754965578987</v>
      </c>
      <c r="AF227" s="29">
        <f>Cumulative!AF232-Cumulative!AE232</f>
        <v>-7.0921380565653909</v>
      </c>
      <c r="AG227" s="29"/>
      <c r="AH227" s="29">
        <f>Cumulative!AH232</f>
        <v>-7.0850540521059138</v>
      </c>
      <c r="AI227" s="29">
        <f>Cumulative!AI232-Cumulative!AH232</f>
        <v>-8.9881074747433409</v>
      </c>
      <c r="AJ227" s="29">
        <f>Cumulative!AJ232-Cumulative!AI232</f>
        <v>-10.214442769017325</v>
      </c>
      <c r="AK227" s="29">
        <f>Cumulative!AK232-Cumulative!AJ232</f>
        <v>-15.381853092209546</v>
      </c>
      <c r="AL227" s="29"/>
      <c r="AM227" s="29">
        <f>Cumulative!AM232</f>
        <v>-6.8958112483384273</v>
      </c>
      <c r="AN227" s="29">
        <f>Cumulative!AN232-Cumulative!AM232</f>
        <v>-17.377816511141454</v>
      </c>
      <c r="AO227" s="29">
        <f>Cumulative!AO232-Cumulative!AN232</f>
        <v>-18.766435917072734</v>
      </c>
      <c r="AP227" s="185">
        <f>Cumulative!AP232-Cumulative!AO232</f>
        <v>-20.819204954087795</v>
      </c>
      <c r="AQ227" s="29"/>
      <c r="AR227" s="29">
        <f>Cumulative!AR232</f>
        <v>-2.1391405475597227</v>
      </c>
      <c r="AS227" s="29">
        <f>Cumulative!AS232-Cumulative!AR232</f>
        <v>-5.4720652231181077</v>
      </c>
      <c r="AT227" s="29">
        <f>Cumulative!AT232-Cumulative!AS232</f>
        <v>-3.1972680728154694</v>
      </c>
      <c r="AU227" s="29">
        <f>Cumulative!AU232-Cumulative!AT232</f>
        <v>-6.4896865636787844</v>
      </c>
      <c r="AV227" s="29"/>
      <c r="AW227" s="29">
        <f>Cumulative!AW232</f>
        <v>-3.9009219627287086</v>
      </c>
      <c r="AX227" s="29">
        <f>Cumulative!AX232-Cumulative!AW232</f>
        <v>-7.6771878704522694</v>
      </c>
      <c r="AY227" s="185">
        <f>Cumulative!AY232-Cumulative!AX232</f>
        <v>-8.9063558884437803</v>
      </c>
      <c r="AZ227" s="335"/>
      <c r="BA227" s="29"/>
      <c r="BB227" s="335"/>
      <c r="BC227" s="335"/>
      <c r="BD227" s="29">
        <f>Cumulative!BD232-Cumulative!BC232</f>
        <v>-6.3086735386666604</v>
      </c>
      <c r="BE227" s="29">
        <f>Cumulative!BE232-Cumulative!BD232</f>
        <v>-20.271494456590023</v>
      </c>
      <c r="BF227" s="29"/>
      <c r="BG227" s="29">
        <f>Cumulative!BG232</f>
        <v>-5.4277775792936476</v>
      </c>
      <c r="BH227" s="29">
        <f>Cumulative!BH232-Cumulative!BG232</f>
        <v>-4.1691514034318802</v>
      </c>
      <c r="BI227" s="29">
        <f>Cumulative!BI232-Cumulative!BH232</f>
        <v>-4.2735854718742345</v>
      </c>
      <c r="BJ227" s="29">
        <f>Cumulative!BJ232-Cumulative!BI232</f>
        <v>-8.4177644914227177</v>
      </c>
      <c r="BK227" s="29"/>
      <c r="BL227" s="29">
        <f>Cumulative!BL232</f>
        <v>-4.2315401814493248</v>
      </c>
      <c r="BM227" s="29">
        <f>Cumulative!BM232-Cumulative!BL232</f>
        <v>-6.487542653240804</v>
      </c>
      <c r="BN227" s="185">
        <f>Cumulative!BN232-Cumulative!BM232</f>
        <v>-12.177634674147006</v>
      </c>
      <c r="BO227" s="185">
        <f>Cumulative!BO232-Cumulative!BN232</f>
        <v>-9.2319874472370671</v>
      </c>
      <c r="BP227" s="29"/>
      <c r="BQ227" s="29">
        <f>Cumulative!BQ232</f>
        <v>-7.501851349743812</v>
      </c>
      <c r="BR227" s="29">
        <f>Cumulative!BR232-Cumulative!BQ232</f>
        <v>-12.478708105920948</v>
      </c>
      <c r="BS227" s="29">
        <f>Cumulative!BS232-Cumulative!BR232</f>
        <v>-19.211190245035645</v>
      </c>
      <c r="BT227" s="29">
        <f>Cumulative!BT232-Cumulative!BS232</f>
        <v>-16.57222148811379</v>
      </c>
    </row>
    <row r="228" spans="2:72" x14ac:dyDescent="0.2">
      <c r="B228" s="215" t="s">
        <v>254</v>
      </c>
      <c r="C228" s="216" t="s">
        <v>257</v>
      </c>
      <c r="D228" s="29">
        <f>Cumulative!D233</f>
        <v>-51.546051109892218</v>
      </c>
      <c r="E228" s="29">
        <f>Cumulative!E233-Cumulative!D233</f>
        <v>-93.661037894318113</v>
      </c>
      <c r="F228" s="29">
        <f>Cumulative!F233-Cumulative!E233</f>
        <v>-78.312108371826724</v>
      </c>
      <c r="G228" s="29">
        <f>Cumulative!G233-Cumulative!F233</f>
        <v>-30.268644864474453</v>
      </c>
      <c r="H228" s="29"/>
      <c r="I228" s="29">
        <f>Cumulative!I233</f>
        <v>-45.570818893806184</v>
      </c>
      <c r="J228" s="29">
        <f>Cumulative!J233-Cumulative!I233</f>
        <v>-40.704727663070877</v>
      </c>
      <c r="K228" s="29">
        <f>Cumulative!K233-Cumulative!J233</f>
        <v>-30.971504080438308</v>
      </c>
      <c r="L228" s="29">
        <f>Cumulative!L233-Cumulative!K233</f>
        <v>-6.0259963358069655</v>
      </c>
      <c r="M228" s="29"/>
      <c r="N228" s="29">
        <f>Cumulative!N233</f>
        <v>-14.416847115629407</v>
      </c>
      <c r="O228" s="29">
        <f>Cumulative!O233-Cumulative!N233</f>
        <v>-8.8538592389315394</v>
      </c>
      <c r="P228" s="29">
        <f>Cumulative!P233-Cumulative!O233</f>
        <v>-21.970874077113248</v>
      </c>
      <c r="Q228" s="29">
        <f>Cumulative!Q233-Cumulative!P233</f>
        <v>-11.965674843339663</v>
      </c>
      <c r="R228" s="29"/>
      <c r="S228" s="29">
        <f>Cumulative!S233</f>
        <v>-4.8237793024493545</v>
      </c>
      <c r="T228" s="29">
        <f>Cumulative!T233-Cumulative!S233</f>
        <v>-4.0791560528317756</v>
      </c>
      <c r="U228" s="29">
        <f>Cumulative!U233-Cumulative!T233</f>
        <v>-21.260178260800465</v>
      </c>
      <c r="V228" s="29">
        <f>Cumulative!V233-Cumulative!U233</f>
        <v>-4.4017253957610052</v>
      </c>
      <c r="W228" s="29"/>
      <c r="X228" s="29">
        <f>Cumulative!X233</f>
        <v>-5.5742928620911911</v>
      </c>
      <c r="Y228" s="29">
        <f>Cumulative!Y233-Cumulative!X233</f>
        <v>-7.5914114034546571</v>
      </c>
      <c r="Z228" s="29">
        <f>Cumulative!Z233-Cumulative!Y233</f>
        <v>-13.353054135839624</v>
      </c>
      <c r="AA228" s="29">
        <f>Cumulative!AA233-Cumulative!Z233</f>
        <v>-14.072038332852966</v>
      </c>
      <c r="AB228" s="29"/>
      <c r="AC228" s="29">
        <f>Cumulative!AC233</f>
        <v>-23.369807228833753</v>
      </c>
      <c r="AD228" s="29">
        <f>Cumulative!AD233-Cumulative!AC233</f>
        <v>-22.917067924219904</v>
      </c>
      <c r="AE228" s="29">
        <f>Cumulative!AE233-Cumulative!AD233</f>
        <v>-18.769078109515249</v>
      </c>
      <c r="AF228" s="29">
        <f>Cumulative!AF233-Cumulative!AE233</f>
        <v>-7.4854285710674731</v>
      </c>
      <c r="AG228" s="29"/>
      <c r="AH228" s="29">
        <f>Cumulative!AH233</f>
        <v>-7.7003813271027051</v>
      </c>
      <c r="AI228" s="29">
        <f>Cumulative!AI233-Cumulative!AH233</f>
        <v>-0.58892210183842142</v>
      </c>
      <c r="AJ228" s="29">
        <f>Cumulative!AJ233-Cumulative!AI233</f>
        <v>-11.292113269465991</v>
      </c>
      <c r="AK228" s="29">
        <f>Cumulative!AK233-Cumulative!AJ233</f>
        <v>-13.811558338191197</v>
      </c>
      <c r="AL228" s="29"/>
      <c r="AM228" s="29">
        <f>Cumulative!AM233</f>
        <v>-9.1036806392538008</v>
      </c>
      <c r="AN228" s="29">
        <f>Cumulative!AN233-Cumulative!AM233</f>
        <v>-15.353606346653416</v>
      </c>
      <c r="AO228" s="29">
        <f>Cumulative!AO233-Cumulative!AN233</f>
        <v>-8.0263597874709447</v>
      </c>
      <c r="AP228" s="185">
        <f>Cumulative!AP233-Cumulative!AO233</f>
        <v>-18.832388638084687</v>
      </c>
      <c r="AQ228" s="29"/>
      <c r="AR228" s="29">
        <f>Cumulative!AR233</f>
        <v>-7.9539873881093914</v>
      </c>
      <c r="AS228" s="29">
        <f>Cumulative!AS233-Cumulative!AR233</f>
        <v>-7.8738609759138249</v>
      </c>
      <c r="AT228" s="29">
        <f>Cumulative!AT233-Cumulative!AS233</f>
        <v>-8.6007153946694803</v>
      </c>
      <c r="AU228" s="29">
        <f>Cumulative!AU233-Cumulative!AT233</f>
        <v>-20.660311084681332</v>
      </c>
      <c r="AV228" s="29"/>
      <c r="AW228" s="29">
        <f>Cumulative!AW233</f>
        <v>-10.411426203972484</v>
      </c>
      <c r="AX228" s="29">
        <f>Cumulative!AX233-Cumulative!AW233</f>
        <v>-11.371575784500566</v>
      </c>
      <c r="AY228" s="185">
        <f>Cumulative!AY233-Cumulative!AX233</f>
        <v>-11.781254510547992</v>
      </c>
      <c r="AZ228" s="335"/>
      <c r="BA228" s="29"/>
      <c r="BB228" s="335"/>
      <c r="BC228" s="335"/>
      <c r="BD228" s="29">
        <f>Cumulative!BD233-Cumulative!BC233</f>
        <v>-9.9646378763653125</v>
      </c>
      <c r="BE228" s="29">
        <f>Cumulative!BE233-Cumulative!BD233</f>
        <v>-9.2331895554523875</v>
      </c>
      <c r="BF228" s="29"/>
      <c r="BG228" s="29">
        <f>Cumulative!BG233</f>
        <v>-10.951743622017815</v>
      </c>
      <c r="BH228" s="29">
        <f>Cumulative!BH233-Cumulative!BG233</f>
        <v>-9.3734596300147039</v>
      </c>
      <c r="BI228" s="29">
        <f>Cumulative!BI233-Cumulative!BH233</f>
        <v>-8.3590690115338617</v>
      </c>
      <c r="BJ228" s="29">
        <f>Cumulative!BJ233-Cumulative!BI233</f>
        <v>-13.874609850207069</v>
      </c>
      <c r="BK228" s="29"/>
      <c r="BL228" s="29">
        <f>Cumulative!BL233</f>
        <v>-8.2977858245607852</v>
      </c>
      <c r="BM228" s="29">
        <f>Cumulative!BM233-Cumulative!BL233</f>
        <v>-8.8836247273396456</v>
      </c>
      <c r="BN228" s="185">
        <f>Cumulative!BN233-Cumulative!BM233</f>
        <v>-9.6958985238483422</v>
      </c>
      <c r="BO228" s="185">
        <f>Cumulative!BO233-Cumulative!BN233</f>
        <v>-7.3040031236522971</v>
      </c>
      <c r="BP228" s="29"/>
      <c r="BQ228" s="29">
        <f>Cumulative!BQ233</f>
        <v>-6.3122720642844357</v>
      </c>
      <c r="BR228" s="29">
        <f>Cumulative!BR233-Cumulative!BQ233</f>
        <v>-10.899273688783886</v>
      </c>
      <c r="BS228" s="29">
        <f>Cumulative!BS233-Cumulative!BR233</f>
        <v>-9.6900671653619348</v>
      </c>
      <c r="BT228" s="29">
        <f>Cumulative!BT233-Cumulative!BS233</f>
        <v>-15.085799229098516</v>
      </c>
    </row>
    <row r="229" spans="2:72" x14ac:dyDescent="0.2">
      <c r="B229" s="215" t="s">
        <v>255</v>
      </c>
      <c r="C229" s="216" t="s">
        <v>256</v>
      </c>
      <c r="D229" s="29">
        <f>Cumulative!D234</f>
        <v>0</v>
      </c>
      <c r="E229" s="29">
        <f>Cumulative!E234-Cumulative!D234</f>
        <v>0</v>
      </c>
      <c r="F229" s="29">
        <f>Cumulative!F234-Cumulative!E234</f>
        <v>-19.840504212489549</v>
      </c>
      <c r="G229" s="29">
        <f>Cumulative!G234-Cumulative!F234</f>
        <v>-15.858964154886927</v>
      </c>
      <c r="H229" s="29"/>
      <c r="I229" s="29">
        <f>Cumulative!I234</f>
        <v>-11.540661927652215</v>
      </c>
      <c r="J229" s="29">
        <f>Cumulative!J234-Cumulative!I234</f>
        <v>-18.314030191805244</v>
      </c>
      <c r="K229" s="29">
        <f>Cumulative!K234-Cumulative!J234</f>
        <v>-13.72945564914804</v>
      </c>
      <c r="L229" s="29">
        <f>Cumulative!L234-Cumulative!K234</f>
        <v>-25.870763057820021</v>
      </c>
      <c r="M229" s="29"/>
      <c r="N229" s="29">
        <f>Cumulative!N234</f>
        <v>-1.1441942155261435</v>
      </c>
      <c r="O229" s="29">
        <f>Cumulative!O234-Cumulative!N234</f>
        <v>-1.4001459141494388</v>
      </c>
      <c r="P229" s="29">
        <f>Cumulative!P234-Cumulative!O234</f>
        <v>-4.0398499019172265</v>
      </c>
      <c r="Q229" s="29">
        <f>Cumulative!Q234-Cumulative!P234</f>
        <v>-5.2320492290333478</v>
      </c>
      <c r="R229" s="29"/>
      <c r="S229" s="29">
        <f>Cumulative!S234</f>
        <v>-3.4088040403975439</v>
      </c>
      <c r="T229" s="29">
        <f>Cumulative!T234-Cumulative!S234</f>
        <v>-8.3862786122938964</v>
      </c>
      <c r="U229" s="29">
        <f>Cumulative!U234-Cumulative!T234</f>
        <v>-3.5395204105178273</v>
      </c>
      <c r="V229" s="29">
        <f>Cumulative!V234-Cumulative!U234</f>
        <v>-4.0394239291904039</v>
      </c>
      <c r="W229" s="29"/>
      <c r="X229" s="29">
        <f>Cumulative!X234</f>
        <v>-1.179177336211598</v>
      </c>
      <c r="Y229" s="29">
        <f>Cumulative!Y234-Cumulative!X234</f>
        <v>-3.0480812225636633</v>
      </c>
      <c r="Z229" s="29">
        <f>Cumulative!Z234-Cumulative!Y234</f>
        <v>-1.9745911721609986</v>
      </c>
      <c r="AA229" s="29">
        <f>Cumulative!AA234-Cumulative!Z234</f>
        <v>-2.6442886238610175</v>
      </c>
      <c r="AB229" s="29"/>
      <c r="AC229" s="29">
        <f>Cumulative!AC234</f>
        <v>-1.2917129813755384</v>
      </c>
      <c r="AD229" s="29">
        <f>Cumulative!AD234-Cumulative!AC234</f>
        <v>-3.0196576550862408</v>
      </c>
      <c r="AE229" s="29">
        <f>Cumulative!AE234-Cumulative!AD234</f>
        <v>-9.4198068505784569</v>
      </c>
      <c r="AF229" s="29">
        <f>Cumulative!AF234-Cumulative!AE234</f>
        <v>-5.5480699882352003</v>
      </c>
      <c r="AG229" s="29"/>
      <c r="AH229" s="29">
        <f>Cumulative!AH234</f>
        <v>-3.1645402714120707</v>
      </c>
      <c r="AI229" s="29">
        <f>Cumulative!AI234-Cumulative!AH234</f>
        <v>-7.2644817255687357</v>
      </c>
      <c r="AJ229" s="29">
        <f>Cumulative!AJ234-Cumulative!AI234</f>
        <v>-2.3810984865157874</v>
      </c>
      <c r="AK229" s="29">
        <f>Cumulative!AK234-Cumulative!AJ234</f>
        <v>-15.543609036595008</v>
      </c>
      <c r="AL229" s="29"/>
      <c r="AM229" s="29">
        <f>Cumulative!AM234</f>
        <v>-14.577986937276851</v>
      </c>
      <c r="AN229" s="29">
        <f>Cumulative!AN234-Cumulative!AM234</f>
        <v>-9.8027753709523111</v>
      </c>
      <c r="AO229" s="29">
        <f>Cumulative!AO234-Cumulative!AN234</f>
        <v>-16.400504738386555</v>
      </c>
      <c r="AP229" s="185">
        <f>Cumulative!AP234-Cumulative!AO234</f>
        <v>-17.810461525232142</v>
      </c>
      <c r="AQ229" s="29"/>
      <c r="AR229" s="29">
        <f>Cumulative!AR234</f>
        <v>-15.410850564461946</v>
      </c>
      <c r="AS229" s="29">
        <f>Cumulative!AS234-Cumulative!AR234</f>
        <v>-7.8263912960165811</v>
      </c>
      <c r="AT229" s="29">
        <f>Cumulative!AT234-Cumulative!AS234</f>
        <v>-9.188179670001368</v>
      </c>
      <c r="AU229" s="29">
        <f>Cumulative!AU234-Cumulative!AT234</f>
        <v>-10.833840192904781</v>
      </c>
      <c r="AV229" s="29"/>
      <c r="AW229" s="29">
        <f>Cumulative!AW234</f>
        <v>-4.3851743443088242</v>
      </c>
      <c r="AX229" s="29">
        <f>Cumulative!AX234-Cumulative!AW234</f>
        <v>-5.2273494009135231</v>
      </c>
      <c r="AY229" s="185">
        <f>Cumulative!AY234-Cumulative!AX234</f>
        <v>-14.006767865199869</v>
      </c>
      <c r="AZ229" s="335"/>
      <c r="BA229" s="29"/>
      <c r="BB229" s="335"/>
      <c r="BC229" s="335"/>
      <c r="BD229" s="29">
        <f>Cumulative!BD234-Cumulative!BC234</f>
        <v>-36.307403781271447</v>
      </c>
      <c r="BE229" s="29">
        <f>Cumulative!BE234-Cumulative!BD234</f>
        <v>-44.528513788998708</v>
      </c>
      <c r="BF229" s="29"/>
      <c r="BG229" s="29">
        <f>Cumulative!BG234</f>
        <v>-44.741376704253454</v>
      </c>
      <c r="BH229" s="29">
        <f>Cumulative!BH234-Cumulative!BG234</f>
        <v>-50.642734526494166</v>
      </c>
      <c r="BI229" s="29">
        <f>Cumulative!BI234-Cumulative!BH234</f>
        <v>-72.888084615595616</v>
      </c>
      <c r="BJ229" s="29">
        <f>Cumulative!BJ234-Cumulative!BI234</f>
        <v>-77.508867562637306</v>
      </c>
      <c r="BK229" s="29"/>
      <c r="BL229" s="29">
        <f>Cumulative!BL234</f>
        <v>-62.029530420255853</v>
      </c>
      <c r="BM229" s="29">
        <f>Cumulative!BM234-Cumulative!BL234</f>
        <v>-57.666894567117239</v>
      </c>
      <c r="BN229" s="185">
        <f>Cumulative!BN234-Cumulative!BM234</f>
        <v>-55.26110797724732</v>
      </c>
      <c r="BO229" s="185">
        <f>Cumulative!BO234-Cumulative!BN234</f>
        <v>-48.333725521290063</v>
      </c>
      <c r="BP229" s="29"/>
      <c r="BQ229" s="29">
        <f>Cumulative!BQ234</f>
        <v>-62.704760353358637</v>
      </c>
      <c r="BR229" s="29">
        <f>Cumulative!BR234-Cumulative!BQ234</f>
        <v>-70.138959270790849</v>
      </c>
      <c r="BS229" s="29">
        <f>Cumulative!BS234-Cumulative!BR234</f>
        <v>-90.499763186155832</v>
      </c>
      <c r="BT229" s="29">
        <f>Cumulative!BT234-Cumulative!BS234</f>
        <v>-97.714920472151221</v>
      </c>
    </row>
    <row r="230" spans="2:72" x14ac:dyDescent="0.2">
      <c r="B230" s="215" t="s">
        <v>258</v>
      </c>
      <c r="C230" s="216" t="s">
        <v>252</v>
      </c>
      <c r="D230" s="29">
        <f>Cumulative!D235</f>
        <v>-1.2886512777473054</v>
      </c>
      <c r="E230" s="29">
        <f>Cumulative!E235-Cumulative!D235</f>
        <v>-1.4203144195665756</v>
      </c>
      <c r="F230" s="29">
        <f>Cumulative!F235-Cumulative!E235</f>
        <v>-2.1466520272986345</v>
      </c>
      <c r="G230" s="29">
        <f>Cumulative!G235-Cumulative!F235</f>
        <v>-4.2461386249077924</v>
      </c>
      <c r="H230" s="29"/>
      <c r="I230" s="29">
        <f>Cumulative!I235</f>
        <v>-1.512451420717954</v>
      </c>
      <c r="J230" s="29">
        <f>Cumulative!J235-Cumulative!I235</f>
        <v>-3.3881027932750625</v>
      </c>
      <c r="K230" s="29">
        <f>Cumulative!K235-Cumulative!J235</f>
        <v>-3.4810126645849628</v>
      </c>
      <c r="L230" s="29">
        <f>Cumulative!L235-Cumulative!K235</f>
        <v>-0.62998800712913017</v>
      </c>
      <c r="M230" s="29"/>
      <c r="N230" s="29">
        <f>Cumulative!N235</f>
        <v>-0.62930681853937886</v>
      </c>
      <c r="O230" s="29">
        <f>Cumulative!O235-Cumulative!N235</f>
        <v>-0.5713930179367388</v>
      </c>
      <c r="P230" s="29">
        <f>Cumulative!P235-Cumulative!O235</f>
        <v>-5.016131953010655</v>
      </c>
      <c r="Q230" s="29">
        <f>Cumulative!Q235-Cumulative!P235</f>
        <v>-11.481500142728617</v>
      </c>
      <c r="R230" s="29"/>
      <c r="S230" s="29">
        <f>Cumulative!S235</f>
        <v>-1.8973531922967461</v>
      </c>
      <c r="T230" s="29">
        <f>Cumulative!T235-Cumulative!S235</f>
        <v>-2.493135476061072</v>
      </c>
      <c r="U230" s="29">
        <f>Cumulative!U235-Cumulative!T235</f>
        <v>-9.1727906086721607</v>
      </c>
      <c r="V230" s="29">
        <f>Cumulative!V235-Cumulative!U235</f>
        <v>-4.5475808411827554</v>
      </c>
      <c r="W230" s="29"/>
      <c r="X230" s="29">
        <f>Cumulative!X235</f>
        <v>-1.5007711551783975</v>
      </c>
      <c r="Y230" s="29">
        <f>Cumulative!Y235-Cumulative!X235</f>
        <v>-1.1039033103295921</v>
      </c>
      <c r="Z230" s="29">
        <f>Cumulative!Z235-Cumulative!Y235</f>
        <v>-0.33535335505377528</v>
      </c>
      <c r="AA230" s="29">
        <f>Cumulative!AA235-Cumulative!Z235</f>
        <v>-5.8410306443720472E-2</v>
      </c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185"/>
      <c r="AQ230" s="29"/>
      <c r="AR230" s="29"/>
      <c r="AS230" s="29"/>
      <c r="AT230" s="29"/>
      <c r="AU230" s="29"/>
      <c r="AV230" s="29"/>
      <c r="AW230" s="29"/>
      <c r="AX230" s="29"/>
      <c r="AY230" s="185"/>
      <c r="AZ230" s="335"/>
      <c r="BA230" s="29"/>
      <c r="BB230" s="335"/>
      <c r="BC230" s="335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185"/>
      <c r="BO230" s="185"/>
      <c r="BP230" s="29"/>
      <c r="BQ230" s="29"/>
      <c r="BR230" s="29"/>
      <c r="BS230" s="29"/>
      <c r="BT230" s="29"/>
    </row>
    <row r="231" spans="2:72" x14ac:dyDescent="0.2">
      <c r="B231" s="215" t="s">
        <v>228</v>
      </c>
      <c r="C231" s="216" t="s">
        <v>253</v>
      </c>
      <c r="D231" s="29">
        <f>Cumulative!D236</f>
        <v>-7.0710608573826503</v>
      </c>
      <c r="E231" s="29">
        <f>Cumulative!E236-Cumulative!D236</f>
        <v>-3.1773153951060076</v>
      </c>
      <c r="F231" s="29">
        <f>Cumulative!F236-Cumulative!E236</f>
        <v>-44.61045711300109</v>
      </c>
      <c r="G231" s="29">
        <f>Cumulative!G236-Cumulative!F236</f>
        <v>-25.674021401997365</v>
      </c>
      <c r="H231" s="29"/>
      <c r="I231" s="29">
        <f>Cumulative!I236</f>
        <v>-2.9591440840133885</v>
      </c>
      <c r="J231" s="29">
        <f>Cumulative!J236-Cumulative!I236</f>
        <v>-1.3933218297304091</v>
      </c>
      <c r="K231" s="29">
        <f>Cumulative!K236-Cumulative!J236</f>
        <v>-0.2653030080387877</v>
      </c>
      <c r="L231" s="29">
        <f>Cumulative!L236-Cumulative!K236</f>
        <v>-5.1473654665620527</v>
      </c>
      <c r="M231" s="29"/>
      <c r="N231" s="29">
        <f>Cumulative!N236</f>
        <v>-0.2002339877170751</v>
      </c>
      <c r="O231" s="29">
        <f>Cumulative!O236-Cumulative!N236</f>
        <v>-0.54305638724433103</v>
      </c>
      <c r="P231" s="29">
        <f>Cumulative!P236-Cumulative!O236</f>
        <v>-0.27400937240915657</v>
      </c>
      <c r="Q231" s="29">
        <f>Cumulative!Q236-Cumulative!P236</f>
        <v>-0.83061432202251462</v>
      </c>
      <c r="R231" s="29"/>
      <c r="S231" s="29">
        <f>Cumulative!S236</f>
        <v>-4.8237793024493547E-2</v>
      </c>
      <c r="T231" s="29">
        <f>Cumulative!T236-Cumulative!S236</f>
        <v>-2.1452503298646425E-2</v>
      </c>
      <c r="U231" s="29">
        <f>Cumulative!U236-Cumulative!T236</f>
        <v>-0.26770471056815304</v>
      </c>
      <c r="V231" s="29">
        <f>Cumulative!V236-Cumulative!U236</f>
        <v>-1.024200454894628</v>
      </c>
      <c r="W231" s="29"/>
      <c r="X231" s="29">
        <f>Cumulative!X236</f>
        <v>-2.2511567327675963</v>
      </c>
      <c r="Y231" s="29">
        <f>Cumulative!Y236-Cumulative!X236</f>
        <v>-0.78051354675809659</v>
      </c>
      <c r="Z231" s="29">
        <f>Cumulative!Z236-Cumulative!Y236</f>
        <v>0.25253950387029311</v>
      </c>
      <c r="AA231" s="29">
        <f>Cumulative!AA236-Cumulative!Z236</f>
        <v>-6.6786292866405095</v>
      </c>
      <c r="AB231" s="29"/>
      <c r="AC231" s="29">
        <f>Cumulative!AC236</f>
        <v>-0.54387915005285825</v>
      </c>
      <c r="AD231" s="29">
        <f>Cumulative!AD236-Cumulative!AC236</f>
        <v>-6.1818590428275169</v>
      </c>
      <c r="AE231" s="29">
        <f>Cumulative!AE236-Cumulative!AD236</f>
        <v>-1.4341125984194401</v>
      </c>
      <c r="AF231" s="29">
        <f>Cumulative!AF236-Cumulative!AE236</f>
        <v>-0.16878411801917359</v>
      </c>
      <c r="AG231" s="29"/>
      <c r="AH231" s="29">
        <f>Cumulative!AH236</f>
        <v>-7.0323117142490454E-2</v>
      </c>
      <c r="AI231" s="29">
        <f>Cumulative!AI236-Cumulative!AH236</f>
        <v>-2.7770189143433841</v>
      </c>
      <c r="AJ231" s="29">
        <f>Cumulative!AJ236-Cumulative!AI236</f>
        <v>-0.14765437126301117</v>
      </c>
      <c r="AK231" s="29">
        <f>Cumulative!AK236-Cumulative!AJ236</f>
        <v>-7.9924724607736746</v>
      </c>
      <c r="AL231" s="29"/>
      <c r="AM231" s="29">
        <f>Cumulative!AM236</f>
        <v>-7.0470351792230419</v>
      </c>
      <c r="AN231" s="29">
        <f>Cumulative!AN236-Cumulative!AM236</f>
        <v>-2.6715988858902771</v>
      </c>
      <c r="AO231" s="29">
        <f>Cumulative!AO236-Cumulative!AN236</f>
        <v>-0.33070604358550604</v>
      </c>
      <c r="AP231" s="185">
        <f>Cumulative!AP236-Cumulative!AO236</f>
        <v>-2.6947084206379763</v>
      </c>
      <c r="AQ231" s="29"/>
      <c r="AR231" s="29">
        <f>Cumulative!AR236</f>
        <v>-1.8830462566546855</v>
      </c>
      <c r="AS231" s="29">
        <f>Cumulative!AS236-Cumulative!AR236</f>
        <v>-1.7495746793506426</v>
      </c>
      <c r="AT231" s="29">
        <f>Cumulative!AT236-Cumulative!AS236</f>
        <v>-2.2025420670832108</v>
      </c>
      <c r="AU231" s="29">
        <f>Cumulative!AU236-Cumulative!AT236</f>
        <v>-4.7821373750315068</v>
      </c>
      <c r="AV231" s="29"/>
      <c r="AW231" s="29">
        <f>Cumulative!AW236</f>
        <v>-1.1837280438625046</v>
      </c>
      <c r="AX231" s="29">
        <f>Cumulative!AX236-Cumulative!AW236</f>
        <v>-2.7205182952334068</v>
      </c>
      <c r="AY231" s="185">
        <f>Cumulative!AY236-Cumulative!AX236</f>
        <v>-1.1763335496447938</v>
      </c>
      <c r="AZ231" s="335"/>
      <c r="BA231" s="29"/>
      <c r="BB231" s="335"/>
      <c r="BC231" s="335"/>
      <c r="BD231" s="29">
        <f>Cumulative!BD236-Cumulative!BC236</f>
        <v>-7.149248623505053</v>
      </c>
      <c r="BE231" s="29">
        <f>Cumulative!BE236-Cumulative!BD236</f>
        <v>-5.4817315206238391</v>
      </c>
      <c r="BF231" s="29"/>
      <c r="BG231" s="29">
        <f>Cumulative!BG236</f>
        <v>-3.2566665475761885</v>
      </c>
      <c r="BH231" s="29">
        <f>Cumulative!BH236-Cumulative!BG236</f>
        <v>-6.2752425910929333</v>
      </c>
      <c r="BI231" s="29">
        <f>Cumulative!BI236-Cumulative!BH236</f>
        <v>-4.3990696335182609</v>
      </c>
      <c r="BJ231" s="29">
        <f>Cumulative!BJ236-Cumulative!BI236</f>
        <v>-4.1577191934792825</v>
      </c>
      <c r="BK231" s="29"/>
      <c r="BL231" s="29">
        <f>Cumulative!BL236</f>
        <v>-6.4685262669550871</v>
      </c>
      <c r="BM231" s="29">
        <f>Cumulative!BM236-Cumulative!BL236</f>
        <v>-6.3348226744803435</v>
      </c>
      <c r="BN231" s="185">
        <f>Cumulative!BN236-Cumulative!BM236</f>
        <v>-6.645000942584101</v>
      </c>
      <c r="BO231" s="185">
        <f>Cumulative!BO236-Cumulative!BN236</f>
        <v>-5.7555064248308767</v>
      </c>
      <c r="BP231" s="29"/>
      <c r="BQ231" s="29">
        <f>Cumulative!BQ236</f>
        <v>-4.2117536863561691</v>
      </c>
      <c r="BR231" s="29">
        <f>Cumulative!BR236-Cumulative!BQ236</f>
        <v>-4.5663644413769395</v>
      </c>
      <c r="BS231" s="29">
        <f>Cumulative!BS236-Cumulative!BR236</f>
        <v>-1.9801703499396126</v>
      </c>
      <c r="BT231" s="29">
        <f>Cumulative!BT236-Cumulative!BS236</f>
        <v>-2.2887826282668655</v>
      </c>
    </row>
    <row r="232" spans="2:72" x14ac:dyDescent="0.2">
      <c r="B232" s="37" t="s">
        <v>170</v>
      </c>
      <c r="C232" s="30" t="s">
        <v>126</v>
      </c>
      <c r="D232" s="31">
        <f>Cumulative!D237</f>
        <v>-82.374554754462366</v>
      </c>
      <c r="E232" s="31">
        <f>Cumulative!E237-Cumulative!D237</f>
        <v>-131.01361065563589</v>
      </c>
      <c r="F232" s="31">
        <f>Cumulative!F237-Cumulative!E237</f>
        <v>-247.6061107491403</v>
      </c>
      <c r="G232" s="31">
        <f>Cumulative!G237-Cumulative!F237</f>
        <v>-179.28051326214063</v>
      </c>
      <c r="H232" s="31"/>
      <c r="I232" s="31">
        <f>Cumulative!I237</f>
        <v>-166.86284695964383</v>
      </c>
      <c r="J232" s="31">
        <f>Cumulative!J237-Cumulative!I237</f>
        <v>-105.73048119371771</v>
      </c>
      <c r="K232" s="31">
        <f>Cumulative!K237-Cumulative!J237</f>
        <v>-79.211080867102112</v>
      </c>
      <c r="L232" s="31">
        <f>Cumulative!L237-Cumulative!K237</f>
        <v>61.456506483412625</v>
      </c>
      <c r="M232" s="31"/>
      <c r="N232" s="31">
        <f>Cumulative!N237</f>
        <v>-50.430360049314771</v>
      </c>
      <c r="O232" s="31">
        <f>Cumulative!O237-Cumulative!N237</f>
        <v>-85.105781015763171</v>
      </c>
      <c r="P232" s="31">
        <f>Cumulative!P237-Cumulative!O237</f>
        <v>-76.033948061683276</v>
      </c>
      <c r="Q232" s="31">
        <f>Cumulative!Q237-Cumulative!P237</f>
        <v>-85.345455994875749</v>
      </c>
      <c r="R232" s="31"/>
      <c r="S232" s="31">
        <f>Cumulative!S237</f>
        <v>-55.393065656460088</v>
      </c>
      <c r="T232" s="31">
        <f>Cumulative!T237-Cumulative!S237</f>
        <v>-43.114168196298259</v>
      </c>
      <c r="U232" s="31">
        <f>Cumulative!U237-Cumulative!T237</f>
        <v>-59.157452867542858</v>
      </c>
      <c r="V232" s="31">
        <f>Cumulative!V237-Cumulative!U237</f>
        <v>-85.421115119985274</v>
      </c>
      <c r="W232" s="31"/>
      <c r="X232" s="31">
        <f>Cumulative!X237</f>
        <v>22.270371963450863</v>
      </c>
      <c r="Y232" s="31">
        <f>Cumulative!Y237-Cumulative!X237</f>
        <v>-27.522420475868614</v>
      </c>
      <c r="Z232" s="31">
        <f>Cumulative!Z237-Cumulative!Y237</f>
        <v>-69.24328327922936</v>
      </c>
      <c r="AA232" s="31">
        <f>Cumulative!AA237-Cumulative!Z237</f>
        <v>-23.140377368805147</v>
      </c>
      <c r="AB232" s="31"/>
      <c r="AC232" s="31">
        <f>Cumulative!AC237</f>
        <v>-38.581427206874636</v>
      </c>
      <c r="AD232" s="31">
        <f>Cumulative!AD237-Cumulative!AC237</f>
        <v>-55.958308109459253</v>
      </c>
      <c r="AE232" s="31">
        <f>Cumulative!AE237-Cumulative!AD237</f>
        <v>-43.132032971331711</v>
      </c>
      <c r="AF232" s="31">
        <f>Cumulative!AF237-Cumulative!AE237</f>
        <v>-37.212427699166255</v>
      </c>
      <c r="AG232" s="31"/>
      <c r="AH232" s="31">
        <f>Cumulative!AH237</f>
        <v>-48.593273945460908</v>
      </c>
      <c r="AI232" s="31">
        <f>Cumulative!AI237-Cumulative!AH237</f>
        <v>-67.55806312592145</v>
      </c>
      <c r="AJ232" s="31">
        <f>Cumulative!AJ237-Cumulative!AI237</f>
        <v>-31.791718931794946</v>
      </c>
      <c r="AK232" s="31">
        <f>Cumulative!AK237-Cumulative!AJ237</f>
        <v>-82.31538074631797</v>
      </c>
      <c r="AL232" s="31"/>
      <c r="AM232" s="31">
        <f>Cumulative!AM237</f>
        <v>-65.903389079515051</v>
      </c>
      <c r="AN232" s="31">
        <f>Cumulative!AN237-Cumulative!AM237</f>
        <v>-57.791099919297295</v>
      </c>
      <c r="AO232" s="31">
        <f>Cumulative!AO237-Cumulative!AN237</f>
        <v>-69.59396547721596</v>
      </c>
      <c r="AP232" s="151">
        <f>Cumulative!AP237-Cumulative!AO237</f>
        <v>-101.0450008912243</v>
      </c>
      <c r="AQ232" s="31"/>
      <c r="AR232" s="31">
        <f>Cumulative!AR237</f>
        <v>-57.109026871823303</v>
      </c>
      <c r="AS232" s="31">
        <f>Cumulative!AS237-Cumulative!AR237</f>
        <v>-32.8271716191975</v>
      </c>
      <c r="AT232" s="31">
        <f>Cumulative!AT237-Cumulative!AS237</f>
        <v>-59.234869273165145</v>
      </c>
      <c r="AU232" s="31">
        <f>Cumulative!AU237-Cumulative!AT237</f>
        <v>-88.969712648973967</v>
      </c>
      <c r="AV232" s="31"/>
      <c r="AW232" s="31">
        <f>Cumulative!AW237</f>
        <v>-42.815981404708552</v>
      </c>
      <c r="AX232" s="31">
        <f>Cumulative!AX237-Cumulative!AW237</f>
        <v>-50.280099405112921</v>
      </c>
      <c r="AY232" s="151">
        <f>Cumulative!AY237-Cumulative!AX237</f>
        <v>-72.590277157568238</v>
      </c>
      <c r="AZ232" s="317"/>
      <c r="BA232" s="31"/>
      <c r="BB232" s="317"/>
      <c r="BC232" s="317"/>
      <c r="BD232" s="31">
        <f>Cumulative!BD237-Cumulative!BC237</f>
        <v>-91.234677529092608</v>
      </c>
      <c r="BE232" s="31">
        <f>Cumulative!BE237-Cumulative!BD237</f>
        <v>-148.24943341017922</v>
      </c>
      <c r="BF232" s="31"/>
      <c r="BG232" s="31">
        <f>Cumulative!BG237</f>
        <v>-107.56618453344474</v>
      </c>
      <c r="BH232" s="31">
        <f>Cumulative!BH237-Cumulative!BG237</f>
        <v>-120.01627363278759</v>
      </c>
      <c r="BI232" s="31">
        <f>Cumulative!BI237-Cumulative!BH237</f>
        <v>-133.18393915205425</v>
      </c>
      <c r="BJ232" s="31">
        <f>Cumulative!BJ237-Cumulative!BI237</f>
        <v>-167.47754437557575</v>
      </c>
      <c r="BK232" s="31"/>
      <c r="BL232" s="31">
        <f>Cumulative!BL237</f>
        <v>-111.13302794249071</v>
      </c>
      <c r="BM232" s="31">
        <f>Cumulative!BM237-Cumulative!BL237</f>
        <v>-134.36925813350891</v>
      </c>
      <c r="BN232" s="151">
        <f>Cumulative!BN237-Cumulative!BM237</f>
        <v>-117.78490639835383</v>
      </c>
      <c r="BO232" s="151">
        <f>Cumulative!BO237-Cumulative!BN237</f>
        <v>-56.254924865640419</v>
      </c>
      <c r="BP232" s="31"/>
      <c r="BQ232" s="31">
        <f>Cumulative!BQ237</f>
        <v>-110.81306136621573</v>
      </c>
      <c r="BR232" s="31">
        <f>Cumulative!BR237-Cumulative!BQ237</f>
        <v>-160.21708066925066</v>
      </c>
      <c r="BS232" s="31">
        <f>Cumulative!BS237-Cumulative!BR237</f>
        <v>-171.061278671352</v>
      </c>
      <c r="BT232" s="31">
        <f>Cumulative!BT237-Cumulative!BS237</f>
        <v>-202.94333759947807</v>
      </c>
    </row>
    <row r="233" spans="2:72" x14ac:dyDescent="0.2">
      <c r="B233" s="78" t="s">
        <v>171</v>
      </c>
      <c r="C233" s="80" t="s">
        <v>168</v>
      </c>
      <c r="D233" s="86">
        <f>D224+D225</f>
        <v>10.309210221978432</v>
      </c>
      <c r="E233" s="86">
        <f t="shared" ref="E233:N233" si="39">E224+E225</f>
        <v>44.816609811312446</v>
      </c>
      <c r="F233" s="86">
        <f t="shared" si="39"/>
        <v>-265.91107953550971</v>
      </c>
      <c r="G233" s="86">
        <f t="shared" si="39"/>
        <v>-8.8147134819672033</v>
      </c>
      <c r="H233" s="86"/>
      <c r="I233" s="86">
        <f t="shared" si="39"/>
        <v>52.541247180593288</v>
      </c>
      <c r="J233" s="86">
        <f t="shared" si="39"/>
        <v>9.2960092828186163</v>
      </c>
      <c r="K233" s="86">
        <f t="shared" si="39"/>
        <v>-31.726872809048785</v>
      </c>
      <c r="L233" s="86">
        <f t="shared" si="39"/>
        <v>-32.716512767651324</v>
      </c>
      <c r="M233" s="86"/>
      <c r="N233" s="86">
        <f t="shared" si="39"/>
        <v>-10.555191638228678</v>
      </c>
      <c r="O233" s="86">
        <f>O224+O225</f>
        <v>-30.983305085576045</v>
      </c>
      <c r="P233" s="86">
        <f>P224+P225</f>
        <v>-19.01909657105962</v>
      </c>
      <c r="Q233" s="86">
        <f>Q224+Q225</f>
        <v>92.206375103061248</v>
      </c>
      <c r="R233" s="86"/>
      <c r="S233" s="86">
        <f>S224+S225</f>
        <v>98.067433218795372</v>
      </c>
      <c r="T233" s="86">
        <f>T224+T225</f>
        <v>-13.271765167614802</v>
      </c>
      <c r="U233" s="86">
        <f>U224+U225</f>
        <v>133.5326409081751</v>
      </c>
      <c r="V233" s="86">
        <f>V224+V225</f>
        <v>133.12736782741032</v>
      </c>
      <c r="W233" s="86"/>
      <c r="X233" s="86">
        <f>X224+X225</f>
        <v>-3.0015423103567969</v>
      </c>
      <c r="Y233" s="86">
        <f>Y224+Y225</f>
        <v>-38.473984424562772</v>
      </c>
      <c r="Z233" s="86">
        <f>Z224+Z225</f>
        <v>51.056214408889502</v>
      </c>
      <c r="AA233" s="86">
        <f>AA224+AA225</f>
        <v>79.537070389367244</v>
      </c>
      <c r="AB233" s="86"/>
      <c r="AC233" s="86">
        <f>AC224+AC225</f>
        <v>-21.976116906823307</v>
      </c>
      <c r="AD233" s="86">
        <f>AD224+AD225</f>
        <v>38.273097912648829</v>
      </c>
      <c r="AE233" s="86">
        <f>AE224+AE225</f>
        <v>72.741390863945995</v>
      </c>
      <c r="AF233" s="86">
        <f>AF224+AF225</f>
        <v>2.3881039352013289</v>
      </c>
      <c r="AG233" s="86"/>
      <c r="AH233" s="86">
        <f>AH224+AH225</f>
        <v>34.75720064767593</v>
      </c>
      <c r="AI233" s="86">
        <f>AI224+AI225</f>
        <v>20.268947724116188</v>
      </c>
      <c r="AJ233" s="86">
        <f>AJ224+AJ225</f>
        <v>85.087596382894887</v>
      </c>
      <c r="AK233" s="86">
        <f>AK224+AK225</f>
        <v>80.975178792303979</v>
      </c>
      <c r="AL233" s="86"/>
      <c r="AM233" s="86">
        <f>AM224+AM225</f>
        <v>45.4427912308267</v>
      </c>
      <c r="AN233" s="86">
        <f>AN224+AN225</f>
        <v>9.1346088891640136</v>
      </c>
      <c r="AO233" s="86">
        <f>AO224+AO225</f>
        <v>3.1986225232930394</v>
      </c>
      <c r="AP233" s="193">
        <f>AP224+AP225</f>
        <v>85.080899537694137</v>
      </c>
      <c r="AQ233" s="86"/>
      <c r="AR233" s="86">
        <f>AR224+AR225</f>
        <v>-44.198861736198779</v>
      </c>
      <c r="AS233" s="86">
        <f>AS224+AS225</f>
        <v>11.101648763705796</v>
      </c>
      <c r="AT233" s="86">
        <f>AT224+AT225</f>
        <v>-5.3046588008596558</v>
      </c>
      <c r="AU233" s="86">
        <f>AU224+AU225</f>
        <v>152.6695275399606</v>
      </c>
      <c r="AV233" s="86"/>
      <c r="AW233" s="86">
        <f>AW224+AW225</f>
        <v>18.361236134912716</v>
      </c>
      <c r="AX233" s="86">
        <f>AX224+AX225</f>
        <v>154.55648793180416</v>
      </c>
      <c r="AY233" s="193">
        <f>AY224+AY225</f>
        <v>193.72178311703397</v>
      </c>
      <c r="AZ233" s="337"/>
      <c r="BA233" s="86"/>
      <c r="BB233" s="337"/>
      <c r="BC233" s="337"/>
      <c r="BD233" s="86">
        <f>BD224+BD225</f>
        <v>214.31365496881023</v>
      </c>
      <c r="BE233" s="86">
        <f>BE224+BE225</f>
        <v>132.19298421018999</v>
      </c>
      <c r="BF233" s="86"/>
      <c r="BG233" s="86">
        <f>BG224+BG225</f>
        <v>206.76397274843421</v>
      </c>
      <c r="BH233" s="86">
        <f>BH224+BH225</f>
        <v>-25.76173086421116</v>
      </c>
      <c r="BI233" s="86">
        <f>BI224+BI225</f>
        <v>-18.98205647643961</v>
      </c>
      <c r="BJ233" s="86">
        <f>BJ224+BJ225</f>
        <v>38.597786452677951</v>
      </c>
      <c r="BK233" s="86"/>
      <c r="BL233" s="86">
        <f>BL224+BL225</f>
        <v>-126.19687020301474</v>
      </c>
      <c r="BM233" s="86">
        <f>BM224+BM225</f>
        <v>-106.96523717749284</v>
      </c>
      <c r="BN233" s="193">
        <f>BN224+BN225</f>
        <v>-29.124504082709066</v>
      </c>
      <c r="BO233" s="193">
        <f>BO224+BO225</f>
        <v>19.765664066138726</v>
      </c>
      <c r="BP233" s="86"/>
      <c r="BQ233" s="86">
        <f>BQ224+BQ225</f>
        <v>-1.211013146458626</v>
      </c>
      <c r="BR233" s="86">
        <f>BR224+BR225</f>
        <v>2.8310585077286987</v>
      </c>
      <c r="BS233" s="86">
        <f>BS224+BS225</f>
        <v>35.886671204373215</v>
      </c>
      <c r="BT233" s="86">
        <f>BT224+BT225</f>
        <v>-10.862468697601628</v>
      </c>
    </row>
    <row r="234" spans="2:72" ht="15" thickBot="1" x14ac:dyDescent="0.25">
      <c r="B234" s="84" t="s">
        <v>135</v>
      </c>
      <c r="C234" s="85" t="s">
        <v>134</v>
      </c>
      <c r="D234" s="45">
        <f>Cumulative!D239</f>
        <v>0</v>
      </c>
      <c r="E234" s="45">
        <f>Cumulative!E239-Cumulative!D239</f>
        <v>0</v>
      </c>
      <c r="F234" s="45">
        <f>Cumulative!F239-Cumulative!E239</f>
        <v>-9.6469226316804949E-2</v>
      </c>
      <c r="G234" s="45">
        <f>Cumulative!G239-Cumulative!F239</f>
        <v>-59.82074660109074</v>
      </c>
      <c r="H234" s="45"/>
      <c r="I234" s="45">
        <f>Cumulative!I239</f>
        <v>0</v>
      </c>
      <c r="J234" s="45">
        <f>Cumulative!J239-Cumulative!I239</f>
        <v>-2.740441501246095</v>
      </c>
      <c r="K234" s="45">
        <f>Cumulative!K239-Cumulative!J239</f>
        <v>-74.686259324259169</v>
      </c>
      <c r="L234" s="45">
        <f>Cumulative!L239-Cumulative!K239</f>
        <v>-4.148280335007172</v>
      </c>
      <c r="M234" s="45"/>
      <c r="N234" s="45">
        <f>Cumulative!N239</f>
        <v>0</v>
      </c>
      <c r="O234" s="45">
        <f>Cumulative!O239-Cumulative!N239</f>
        <v>-177.81792816384407</v>
      </c>
      <c r="P234" s="45">
        <f>Cumulative!P239-Cumulative!O239</f>
        <v>0.63822216347105609</v>
      </c>
      <c r="Q234" s="45">
        <f>Cumulative!Q239-Cumulative!P239</f>
        <v>16.827613302756845</v>
      </c>
      <c r="R234" s="45"/>
      <c r="S234" s="45">
        <f>Cumulative!S239</f>
        <v>0</v>
      </c>
      <c r="T234" s="45">
        <f>Cumulative!T239-Cumulative!S239</f>
        <v>-12.091266412064785</v>
      </c>
      <c r="U234" s="45">
        <f>Cumulative!U239-Cumulative!T239</f>
        <v>-82.598642271976601</v>
      </c>
      <c r="V234" s="45">
        <f>Cumulative!V239-Cumulative!U239</f>
        <v>3.3973936859853495</v>
      </c>
      <c r="W234" s="45"/>
      <c r="X234" s="45">
        <f>Cumulative!X239</f>
        <v>0</v>
      </c>
      <c r="Y234" s="45">
        <f>Cumulative!Y239-Cumulative!X239</f>
        <v>-102.2939638448411</v>
      </c>
      <c r="Z234" s="45">
        <f>Cumulative!Z239-Cumulative!Y239</f>
        <v>-92.903405634744729</v>
      </c>
      <c r="AA234" s="45">
        <f>Cumulative!AA239-Cumulative!Z239</f>
        <v>-3.8780375099077276</v>
      </c>
      <c r="AB234" s="45"/>
      <c r="AC234" s="45">
        <f>Cumulative!AC239</f>
        <v>-1.7506110142326377</v>
      </c>
      <c r="AD234" s="45">
        <f>Cumulative!AD239-Cumulative!AC239</f>
        <v>1.7506110142326377</v>
      </c>
      <c r="AE234" s="45">
        <f>Cumulative!AE239-Cumulative!AD239</f>
        <v>-64.833100194739288</v>
      </c>
      <c r="AF234" s="45">
        <f>Cumulative!AF239-Cumulative!AE239</f>
        <v>-158.75475919185504</v>
      </c>
      <c r="AG234" s="45"/>
      <c r="AH234" s="45">
        <f>Cumulative!AH239</f>
        <v>-77.566398208166973</v>
      </c>
      <c r="AI234" s="45">
        <f>Cumulative!AI239-Cumulative!AH239</f>
        <v>-8.2582190012356591</v>
      </c>
      <c r="AJ234" s="45">
        <f>Cumulative!AJ239-Cumulative!AI239</f>
        <v>-104.61808883495586</v>
      </c>
      <c r="AK234" s="45">
        <f>Cumulative!AK239-Cumulative!AJ239</f>
        <v>-21.30128752581939</v>
      </c>
      <c r="AL234" s="45"/>
      <c r="AM234" s="45">
        <f>Cumulative!AM239</f>
        <v>0</v>
      </c>
      <c r="AN234" s="45">
        <f>Cumulative!AN239-Cumulative!AM239</f>
        <v>-85.29440573996304</v>
      </c>
      <c r="AO234" s="45">
        <f>Cumulative!AO239-Cumulative!AN239</f>
        <v>-74.419418556391079</v>
      </c>
      <c r="AP234" s="194">
        <f>Cumulative!AP239-Cumulative!AO239</f>
        <v>-61.383832188976356</v>
      </c>
      <c r="AQ234" s="45"/>
      <c r="AR234" s="45">
        <f>Cumulative!AR239</f>
        <v>-1.5365657454302233</v>
      </c>
      <c r="AS234" s="45">
        <f>Cumulative!AS239-Cumulative!AR239</f>
        <v>-90.403340325371289</v>
      </c>
      <c r="AT234" s="45">
        <f>Cumulative!AT239-Cumulative!AS239</f>
        <v>-140.44934592629363</v>
      </c>
      <c r="AU234" s="45">
        <f>Cumulative!AU239-Cumulative!AT239</f>
        <v>4.408368682057926</v>
      </c>
      <c r="AV234" s="45"/>
      <c r="AW234" s="45">
        <f>Cumulative!AW239</f>
        <v>-6.7257275219460497E-2</v>
      </c>
      <c r="AX234" s="45">
        <f>Cumulative!AX239-Cumulative!AW239</f>
        <v>6.7257275219460497E-2</v>
      </c>
      <c r="AY234" s="194">
        <f>Cumulative!AY239-Cumulative!AX239</f>
        <v>-14.957983874563725</v>
      </c>
      <c r="AZ234" s="319"/>
      <c r="BA234" s="45"/>
      <c r="BB234" s="319"/>
      <c r="BC234" s="319"/>
      <c r="BD234" s="45">
        <f>Cumulative!BD239-Cumulative!BC239</f>
        <v>-6.1336582936326352</v>
      </c>
      <c r="BE234" s="45">
        <f>Cumulative!BE239-Cumulative!BD239</f>
        <v>-1.8558586237453909</v>
      </c>
      <c r="BF234" s="45"/>
      <c r="BG234" s="45">
        <f>Cumulative!BG239</f>
        <v>-0.75576649838265975</v>
      </c>
      <c r="BH234" s="45">
        <f>Cumulative!BH239-Cumulative!BG239</f>
        <v>-0.33656688176496119</v>
      </c>
      <c r="BI234" s="45">
        <f>Cumulative!BI239-Cumulative!BH239</f>
        <v>-0.46764601361294522</v>
      </c>
      <c r="BJ234" s="45">
        <f>Cumulative!BJ239-Cumulative!BI239</f>
        <v>-5.8853498108434987E-2</v>
      </c>
      <c r="BK234" s="45"/>
      <c r="BL234" s="45">
        <f>Cumulative!BL239</f>
        <v>0</v>
      </c>
      <c r="BM234" s="45">
        <f>Cumulative!BM239-Cumulative!BL239</f>
        <v>-113.16793009217088</v>
      </c>
      <c r="BN234" s="194">
        <f>Cumulative!BN239-Cumulative!BM239</f>
        <v>-0.68364152077812435</v>
      </c>
      <c r="BO234" s="194">
        <f>Cumulative!BO239-Cumulative!BN239</f>
        <v>2.4166046923352127</v>
      </c>
      <c r="BP234" s="45"/>
      <c r="BQ234" s="45">
        <f>Cumulative!BQ239</f>
        <v>0</v>
      </c>
      <c r="BR234" s="45">
        <f>Cumulative!BR239-Cumulative!BQ239</f>
        <v>-147.75732869456516</v>
      </c>
      <c r="BS234" s="45">
        <f>Cumulative!BS239-Cumulative!BR239</f>
        <v>-7.5603059431173563</v>
      </c>
      <c r="BT234" s="45">
        <f>Cumulative!BT239-Cumulative!BS239</f>
        <v>-51.15136870241551</v>
      </c>
    </row>
  </sheetData>
  <phoneticPr fontId="18" type="noConversion"/>
  <pageMargins left="0.23622047244094491" right="0.23622047244094491" top="0.74803149606299213" bottom="0.74803149606299213" header="0.31496062992125984" footer="0.31496062992125984"/>
  <pageSetup paperSize="9" scale="5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W239"/>
  <sheetViews>
    <sheetView tabSelected="1" zoomScale="80" zoomScaleNormal="80" workbookViewId="0">
      <pane xSplit="3" ySplit="1" topLeftCell="G161" activePane="bottomRight" state="frozen"/>
      <selection pane="topRight" activeCell="D1" sqref="D1"/>
      <selection pane="bottomLeft" activeCell="A2" sqref="A2"/>
      <selection pane="bottomRight" activeCell="BW190" sqref="BW190"/>
    </sheetView>
  </sheetViews>
  <sheetFormatPr defaultColWidth="9.140625" defaultRowHeight="14.25" outlineLevelRow="1" outlineLevelCol="1" x14ac:dyDescent="0.25"/>
  <cols>
    <col min="1" max="1" width="1" style="16" customWidth="1"/>
    <col min="2" max="3" width="48.140625" style="16" customWidth="1"/>
    <col min="4" max="6" width="9.28515625" style="16" hidden="1" customWidth="1" outlineLevel="1"/>
    <col min="7" max="7" width="10" style="16" customWidth="1" collapsed="1"/>
    <col min="8" max="8" width="1.7109375" style="16" customWidth="1"/>
    <col min="9" max="11" width="9.28515625" style="16" hidden="1" customWidth="1" outlineLevel="1"/>
    <col min="12" max="12" width="10" style="16" customWidth="1" collapsed="1"/>
    <col min="13" max="13" width="1.7109375" style="16" customWidth="1"/>
    <col min="14" max="16" width="9.28515625" style="16" hidden="1" customWidth="1" outlineLevel="1"/>
    <col min="17" max="17" width="10.140625" style="16" customWidth="1" collapsed="1"/>
    <col min="18" max="18" width="1.7109375" style="16" customWidth="1"/>
    <col min="19" max="19" width="9.28515625" style="16" hidden="1" customWidth="1" outlineLevel="1"/>
    <col min="20" max="20" width="9.140625" style="16" hidden="1" customWidth="1" outlineLevel="1"/>
    <col min="21" max="21" width="9.28515625" style="16" hidden="1" customWidth="1" outlineLevel="1"/>
    <col min="22" max="22" width="10.140625" style="16" customWidth="1" collapsed="1"/>
    <col min="23" max="23" width="1.7109375" style="16" customWidth="1"/>
    <col min="24" max="25" width="9.28515625" style="16" hidden="1" customWidth="1" outlineLevel="1"/>
    <col min="26" max="26" width="9.140625" style="16" hidden="1" customWidth="1" outlineLevel="1"/>
    <col min="27" max="27" width="10.140625" style="16" customWidth="1" collapsed="1"/>
    <col min="28" max="28" width="1.7109375" style="16" customWidth="1"/>
    <col min="29" max="29" width="9.28515625" style="16" hidden="1" customWidth="1" outlineLevel="1"/>
    <col min="30" max="30" width="9.140625" style="16" hidden="1" customWidth="1" outlineLevel="1"/>
    <col min="31" max="31" width="10.140625" style="16" hidden="1" customWidth="1" outlineLevel="1"/>
    <col min="32" max="32" width="10.140625" style="16" customWidth="1" collapsed="1"/>
    <col min="33" max="33" width="1.7109375" style="16" customWidth="1"/>
    <col min="34" max="34" width="9.28515625" style="16" hidden="1" customWidth="1" outlineLevel="1"/>
    <col min="35" max="36" width="9.140625" style="16" hidden="1" customWidth="1" outlineLevel="1"/>
    <col min="37" max="37" width="10" style="173" bestFit="1" customWidth="1" collapsed="1"/>
    <col min="38" max="38" width="1.7109375" style="16" customWidth="1"/>
    <col min="39" max="40" width="9.140625" style="173" hidden="1" customWidth="1" outlineLevel="1"/>
    <col min="41" max="41" width="9.140625" style="16" hidden="1" customWidth="1" outlineLevel="1"/>
    <col min="42" max="42" width="10" style="16" bestFit="1" customWidth="1" collapsed="1"/>
    <col min="43" max="43" width="1.7109375" style="16" customWidth="1"/>
    <col min="44" max="46" width="10" style="173" hidden="1" customWidth="1" outlineLevel="1"/>
    <col min="47" max="47" width="10" style="173" customWidth="1" collapsed="1"/>
    <col min="48" max="48" width="1.7109375" style="173" customWidth="1"/>
    <col min="49" max="49" width="9.140625" style="16" hidden="1" customWidth="1" outlineLevel="1"/>
    <col min="50" max="51" width="9.140625" style="232" hidden="1" customWidth="1" outlineLevel="1"/>
    <col min="52" max="52" width="10" style="16" customWidth="1" collapsed="1"/>
    <col min="53" max="53" width="1.7109375" style="16" customWidth="1"/>
    <col min="54" max="56" width="9.140625" style="16" hidden="1" customWidth="1" outlineLevel="1"/>
    <col min="57" max="57" width="10" style="16" bestFit="1" customWidth="1" collapsed="1"/>
    <col min="58" max="58" width="1.7109375" style="16" customWidth="1"/>
    <col min="59" max="59" width="9.140625" style="16" hidden="1" customWidth="1" outlineLevel="1"/>
    <col min="60" max="61" width="9.140625" style="232" hidden="1" customWidth="1" outlineLevel="1"/>
    <col min="62" max="62" width="10" style="16" bestFit="1" customWidth="1" collapsed="1"/>
    <col min="63" max="63" width="1.7109375" style="16" customWidth="1"/>
    <col min="64" max="64" width="9.140625" style="16" hidden="1" customWidth="1" outlineLevel="1"/>
    <col min="65" max="66" width="9.140625" style="232" hidden="1" customWidth="1" outlineLevel="1"/>
    <col min="67" max="67" width="10" style="232" bestFit="1" customWidth="1" collapsed="1"/>
    <col min="68" max="68" width="1.7109375" style="232" customWidth="1"/>
    <col min="69" max="71" width="9.140625" style="16" customWidth="1" outlineLevel="1"/>
    <col min="72" max="72" width="10" style="232" bestFit="1" customWidth="1"/>
    <col min="73" max="16384" width="9.140625" style="16"/>
  </cols>
  <sheetData>
    <row r="1" spans="2:75" s="26" customFormat="1" ht="12.75" thickBot="1" x14ac:dyDescent="0.3">
      <c r="B1" s="108"/>
      <c r="C1" s="56"/>
      <c r="D1" s="81" t="s">
        <v>35</v>
      </c>
      <c r="E1" s="82" t="s">
        <v>37</v>
      </c>
      <c r="F1" s="82" t="s">
        <v>36</v>
      </c>
      <c r="G1" s="82" t="s">
        <v>38</v>
      </c>
      <c r="H1" s="82"/>
      <c r="I1" s="82" t="s">
        <v>34</v>
      </c>
      <c r="J1" s="82" t="s">
        <v>39</v>
      </c>
      <c r="K1" s="82" t="s">
        <v>40</v>
      </c>
      <c r="L1" s="82" t="s">
        <v>41</v>
      </c>
      <c r="M1" s="82"/>
      <c r="N1" s="82" t="s">
        <v>164</v>
      </c>
      <c r="O1" s="82" t="s">
        <v>173</v>
      </c>
      <c r="P1" s="82" t="s">
        <v>174</v>
      </c>
      <c r="Q1" s="82" t="s">
        <v>182</v>
      </c>
      <c r="R1" s="82"/>
      <c r="S1" s="82" t="s">
        <v>187</v>
      </c>
      <c r="T1" s="82" t="s">
        <v>191</v>
      </c>
      <c r="U1" s="82" t="s">
        <v>217</v>
      </c>
      <c r="V1" s="82" t="s">
        <v>238</v>
      </c>
      <c r="W1" s="82"/>
      <c r="X1" s="82" t="s">
        <v>247</v>
      </c>
      <c r="Y1" s="82" t="s">
        <v>261</v>
      </c>
      <c r="Z1" s="82" t="s">
        <v>218</v>
      </c>
      <c r="AA1" s="82" t="s">
        <v>239</v>
      </c>
      <c r="AB1" s="82"/>
      <c r="AC1" s="82" t="s">
        <v>259</v>
      </c>
      <c r="AD1" s="82" t="s">
        <v>260</v>
      </c>
      <c r="AE1" s="82" t="s">
        <v>268</v>
      </c>
      <c r="AF1" s="82" t="s">
        <v>271</v>
      </c>
      <c r="AG1" s="82"/>
      <c r="AH1" s="82" t="s">
        <v>280</v>
      </c>
      <c r="AI1" s="82" t="s">
        <v>283</v>
      </c>
      <c r="AJ1" s="82" t="s">
        <v>287</v>
      </c>
      <c r="AK1" s="183" t="s">
        <v>288</v>
      </c>
      <c r="AL1" s="82"/>
      <c r="AM1" s="82" t="s">
        <v>291</v>
      </c>
      <c r="AN1" s="82" t="s">
        <v>294</v>
      </c>
      <c r="AO1" s="82" t="s">
        <v>295</v>
      </c>
      <c r="AP1" s="183" t="s">
        <v>300</v>
      </c>
      <c r="AQ1" s="82"/>
      <c r="AR1" s="82" t="s">
        <v>301</v>
      </c>
      <c r="AS1" s="82" t="s">
        <v>304</v>
      </c>
      <c r="AT1" s="82" t="s">
        <v>308</v>
      </c>
      <c r="AU1" s="82" t="s">
        <v>309</v>
      </c>
      <c r="AV1" s="82"/>
      <c r="AW1" s="82" t="s">
        <v>311</v>
      </c>
      <c r="AX1" s="183" t="s">
        <v>313</v>
      </c>
      <c r="AY1" s="183" t="s">
        <v>316</v>
      </c>
      <c r="AZ1" s="82" t="s">
        <v>317</v>
      </c>
      <c r="BA1" s="82"/>
      <c r="BB1" s="82" t="s">
        <v>323</v>
      </c>
      <c r="BC1" s="183" t="s">
        <v>325</v>
      </c>
      <c r="BD1" s="183" t="s">
        <v>329</v>
      </c>
      <c r="BE1" s="183" t="s">
        <v>331</v>
      </c>
      <c r="BF1" s="183"/>
      <c r="BG1" s="82" t="s">
        <v>339</v>
      </c>
      <c r="BH1" s="183" t="s">
        <v>343</v>
      </c>
      <c r="BI1" s="183" t="s">
        <v>345</v>
      </c>
      <c r="BJ1" s="82" t="s">
        <v>347</v>
      </c>
      <c r="BK1" s="183"/>
      <c r="BL1" s="82" t="s">
        <v>349</v>
      </c>
      <c r="BM1" s="183" t="s">
        <v>351</v>
      </c>
      <c r="BN1" s="183" t="s">
        <v>356</v>
      </c>
      <c r="BO1" s="183" t="s">
        <v>357</v>
      </c>
      <c r="BP1" s="183"/>
      <c r="BQ1" s="82" t="s">
        <v>366</v>
      </c>
      <c r="BR1" s="82" t="s">
        <v>368</v>
      </c>
      <c r="BS1" s="183" t="s">
        <v>372</v>
      </c>
      <c r="BT1" s="183" t="s">
        <v>374</v>
      </c>
    </row>
    <row r="2" spans="2:75" ht="15" thickBot="1" x14ac:dyDescent="0.3">
      <c r="B2" s="48"/>
      <c r="C2" s="48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W2" s="49"/>
      <c r="X2" s="49"/>
      <c r="Y2" s="49"/>
      <c r="Z2" s="49"/>
      <c r="AB2" s="49"/>
      <c r="AC2" s="49"/>
      <c r="AH2" s="49"/>
      <c r="AL2" s="49"/>
      <c r="AQ2" s="49"/>
      <c r="AW2" s="173"/>
      <c r="BB2" s="173"/>
      <c r="BC2" s="173"/>
      <c r="BD2" s="173"/>
      <c r="BE2" s="173"/>
      <c r="BF2" s="173"/>
      <c r="BG2" s="173"/>
      <c r="BJ2" s="173"/>
      <c r="BK2" s="173"/>
      <c r="BL2" s="173"/>
      <c r="BQ2" s="173"/>
      <c r="BR2" s="173"/>
      <c r="BS2" s="232"/>
    </row>
    <row r="3" spans="2:75" ht="15" x14ac:dyDescent="0.25">
      <c r="B3" s="57" t="s">
        <v>69</v>
      </c>
      <c r="C3" s="57" t="s">
        <v>70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250"/>
      <c r="AY3" s="250"/>
      <c r="AZ3" s="58"/>
      <c r="BA3" s="58"/>
      <c r="BB3" s="58"/>
      <c r="BC3" s="250"/>
      <c r="BD3" s="250"/>
      <c r="BE3" s="250"/>
      <c r="BF3" s="250"/>
      <c r="BG3" s="58"/>
      <c r="BH3" s="250"/>
      <c r="BI3" s="250"/>
      <c r="BJ3" s="58"/>
      <c r="BK3" s="250"/>
      <c r="BL3" s="58"/>
      <c r="BM3" s="250"/>
      <c r="BN3" s="250"/>
      <c r="BO3" s="250"/>
      <c r="BP3" s="250"/>
      <c r="BQ3" s="58"/>
      <c r="BR3" s="58"/>
      <c r="BS3" s="250"/>
      <c r="BT3" s="250"/>
    </row>
    <row r="4" spans="2:75" ht="15.75" thickBot="1" x14ac:dyDescent="0.3">
      <c r="B4" s="59" t="s">
        <v>68</v>
      </c>
      <c r="C4" s="59" t="s">
        <v>42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251"/>
      <c r="AY4" s="251"/>
      <c r="AZ4" s="60"/>
      <c r="BA4" s="60"/>
      <c r="BB4" s="60"/>
      <c r="BC4" s="251"/>
      <c r="BD4" s="251"/>
      <c r="BE4" s="251"/>
      <c r="BF4" s="251"/>
      <c r="BG4" s="60"/>
      <c r="BH4" s="251"/>
      <c r="BI4" s="251"/>
      <c r="BJ4" s="60"/>
      <c r="BK4" s="251"/>
      <c r="BL4" s="60"/>
      <c r="BM4" s="251"/>
      <c r="BN4" s="251"/>
      <c r="BO4" s="251"/>
      <c r="BP4" s="251"/>
      <c r="BQ4" s="60"/>
      <c r="BR4" s="60"/>
      <c r="BS4" s="251"/>
      <c r="BT4" s="251"/>
    </row>
    <row r="5" spans="2:75" ht="15.75" thickBot="1" x14ac:dyDescent="0.3">
      <c r="C5" s="17"/>
      <c r="AO5" s="173"/>
      <c r="AZ5" s="173"/>
      <c r="BA5" s="173"/>
      <c r="BC5" s="232"/>
      <c r="BD5" s="232"/>
      <c r="BE5" s="232"/>
      <c r="BF5" s="232"/>
      <c r="BK5" s="232"/>
      <c r="BS5" s="232"/>
    </row>
    <row r="6" spans="2:75" ht="15.75" thickBot="1" x14ac:dyDescent="0.3">
      <c r="B6" s="62" t="s">
        <v>24</v>
      </c>
      <c r="C6" s="62" t="s">
        <v>43</v>
      </c>
      <c r="D6" s="103" t="s">
        <v>35</v>
      </c>
      <c r="E6" s="103" t="s">
        <v>37</v>
      </c>
      <c r="F6" s="103" t="s">
        <v>36</v>
      </c>
      <c r="G6" s="103" t="s">
        <v>38</v>
      </c>
      <c r="H6" s="103"/>
      <c r="I6" s="103" t="s">
        <v>34</v>
      </c>
      <c r="J6" s="103" t="s">
        <v>39</v>
      </c>
      <c r="K6" s="103" t="s">
        <v>40</v>
      </c>
      <c r="L6" s="103" t="s">
        <v>41</v>
      </c>
      <c r="M6" s="103"/>
      <c r="N6" s="103" t="s">
        <v>164</v>
      </c>
      <c r="O6" s="103" t="s">
        <v>173</v>
      </c>
      <c r="P6" s="103" t="s">
        <v>174</v>
      </c>
      <c r="Q6" s="103" t="s">
        <v>182</v>
      </c>
      <c r="R6" s="103"/>
      <c r="S6" s="103" t="str">
        <f>S1</f>
        <v>3M 2015</v>
      </c>
      <c r="T6" s="103" t="str">
        <f>T1</f>
        <v>6M 2015</v>
      </c>
      <c r="U6" s="103" t="str">
        <f>U1</f>
        <v>9M 2015*</v>
      </c>
      <c r="V6" s="103" t="str">
        <f>V1</f>
        <v>12M 2015*</v>
      </c>
      <c r="W6" s="103"/>
      <c r="X6" s="103" t="str">
        <f>X1</f>
        <v>3M 2016*</v>
      </c>
      <c r="Y6" s="103" t="str">
        <f>Y1</f>
        <v>6M 2016*</v>
      </c>
      <c r="Z6" s="103" t="str">
        <f>Z1</f>
        <v>9M 2016*</v>
      </c>
      <c r="AA6" s="103" t="str">
        <f>AA1</f>
        <v>12M 2016*</v>
      </c>
      <c r="AB6" s="103"/>
      <c r="AC6" s="103" t="str">
        <f>AC1</f>
        <v>3M 2017</v>
      </c>
      <c r="AD6" s="103" t="str">
        <f>AD1</f>
        <v>6M 2017</v>
      </c>
      <c r="AE6" s="103" t="str">
        <f>AE1</f>
        <v>9M 2017</v>
      </c>
      <c r="AF6" s="103" t="str">
        <f>AF1</f>
        <v>12M 2017</v>
      </c>
      <c r="AG6" s="103"/>
      <c r="AH6" s="103" t="str">
        <f>AH$1</f>
        <v>3M 2018</v>
      </c>
      <c r="AI6" s="103" t="str">
        <f>AI$1</f>
        <v>6M 2018</v>
      </c>
      <c r="AJ6" s="103" t="str">
        <f>AJ$1</f>
        <v>9M 2018</v>
      </c>
      <c r="AK6" s="184" t="str">
        <f>AK$1</f>
        <v>12M 2018</v>
      </c>
      <c r="AL6" s="103"/>
      <c r="AM6" s="103" t="str">
        <f>AM$1</f>
        <v>3M 2019</v>
      </c>
      <c r="AN6" s="103" t="str">
        <f>AN$1</f>
        <v>6M 2019</v>
      </c>
      <c r="AO6" s="103" t="str">
        <f>AO$1</f>
        <v>9M 2019</v>
      </c>
      <c r="AP6" s="184" t="str">
        <f>AP$1</f>
        <v>12М 2019</v>
      </c>
      <c r="AQ6" s="103"/>
      <c r="AR6" s="103" t="str">
        <f>AR$1</f>
        <v>3M 2020</v>
      </c>
      <c r="AS6" s="103" t="str">
        <f>AS$1</f>
        <v>6M 2020</v>
      </c>
      <c r="AT6" s="103" t="str">
        <f>AT$1</f>
        <v>9M 2020</v>
      </c>
      <c r="AU6" s="103" t="str">
        <f>AU$1</f>
        <v>12M 2020</v>
      </c>
      <c r="AV6" s="103"/>
      <c r="AW6" s="103" t="str">
        <f>AW$1</f>
        <v>3M 2021</v>
      </c>
      <c r="AX6" s="184" t="str">
        <f>AX$1</f>
        <v>6M 2021</v>
      </c>
      <c r="AY6" s="184" t="str">
        <f>AY$1</f>
        <v>9M 2021</v>
      </c>
      <c r="AZ6" s="103" t="str">
        <f>AZ$1</f>
        <v>12M 2021</v>
      </c>
      <c r="BA6" s="103"/>
      <c r="BB6" s="103" t="str">
        <f>BB$1</f>
        <v>3M 2022</v>
      </c>
      <c r="BC6" s="184" t="str">
        <f>BC$1</f>
        <v>6M 2022</v>
      </c>
      <c r="BD6" s="184" t="str">
        <f>BD$1</f>
        <v>9M 2022</v>
      </c>
      <c r="BE6" s="184" t="str">
        <f>BE$1</f>
        <v>12M 2022</v>
      </c>
      <c r="BF6" s="184"/>
      <c r="BG6" s="103" t="str">
        <f>BG$1</f>
        <v>3M 2023</v>
      </c>
      <c r="BH6" s="184" t="str">
        <f>BH$1</f>
        <v>6M 2023</v>
      </c>
      <c r="BI6" s="184" t="str">
        <f>BI$1</f>
        <v>9M 2023</v>
      </c>
      <c r="BJ6" s="103" t="str">
        <f>BJ$1</f>
        <v>12M 2023</v>
      </c>
      <c r="BK6" s="184"/>
      <c r="BL6" s="103" t="str">
        <f>BL$1</f>
        <v>3M 2024</v>
      </c>
      <c r="BM6" s="184" t="str">
        <f>BM$1</f>
        <v>6M 2024</v>
      </c>
      <c r="BN6" s="184" t="str">
        <f>BN$1</f>
        <v>9M 2024</v>
      </c>
      <c r="BO6" s="184" t="str">
        <f>BO$1</f>
        <v>12M 2024</v>
      </c>
      <c r="BP6" s="184"/>
      <c r="BQ6" s="103" t="str">
        <f>BQ$1</f>
        <v>3M 2025</v>
      </c>
      <c r="BR6" s="103" t="str">
        <f>BR$1</f>
        <v>6M 2025</v>
      </c>
      <c r="BS6" s="184" t="str">
        <f>BS$1</f>
        <v>9M 2025</v>
      </c>
      <c r="BT6" s="184" t="str">
        <f>BT$1</f>
        <v>12M 2025</v>
      </c>
    </row>
    <row r="7" spans="2:75" ht="15" customHeight="1" x14ac:dyDescent="0.25">
      <c r="B7" s="114" t="s">
        <v>45</v>
      </c>
      <c r="C7" s="114" t="s">
        <v>0</v>
      </c>
      <c r="D7" s="71">
        <v>18422</v>
      </c>
      <c r="E7" s="69">
        <v>35272</v>
      </c>
      <c r="F7" s="69">
        <v>53469</v>
      </c>
      <c r="G7" s="69">
        <v>71112</v>
      </c>
      <c r="H7" s="70"/>
      <c r="I7" s="71">
        <v>16561</v>
      </c>
      <c r="J7" s="69">
        <v>34251</v>
      </c>
      <c r="K7" s="69">
        <v>51697</v>
      </c>
      <c r="L7" s="69">
        <v>67904</v>
      </c>
      <c r="M7" s="69"/>
      <c r="N7" s="69">
        <v>17351</v>
      </c>
      <c r="O7" s="69">
        <v>35746</v>
      </c>
      <c r="P7" s="69">
        <v>52676</v>
      </c>
      <c r="Q7" s="69">
        <v>74631</v>
      </c>
      <c r="R7" s="69"/>
      <c r="S7" s="69">
        <v>27653</v>
      </c>
      <c r="T7" s="69">
        <v>52077</v>
      </c>
      <c r="U7" s="69">
        <v>68715</v>
      </c>
      <c r="V7" s="69">
        <v>92019</v>
      </c>
      <c r="W7" s="69"/>
      <c r="X7" s="69">
        <v>25015</v>
      </c>
      <c r="Y7" s="69">
        <v>46865</v>
      </c>
      <c r="Z7" s="69">
        <v>66785</v>
      </c>
      <c r="AA7" s="69">
        <v>89359</v>
      </c>
      <c r="AB7" s="69"/>
      <c r="AC7" s="69">
        <v>24073</v>
      </c>
      <c r="AD7" s="69">
        <v>46889</v>
      </c>
      <c r="AE7" s="69">
        <v>69289</v>
      </c>
      <c r="AF7" s="69">
        <v>94342</v>
      </c>
      <c r="AG7" s="69"/>
      <c r="AH7" s="69">
        <v>24050</v>
      </c>
      <c r="AI7" s="69">
        <v>49413</v>
      </c>
      <c r="AJ7" s="69">
        <v>77779</v>
      </c>
      <c r="AK7" s="186">
        <v>108062</v>
      </c>
      <c r="AL7" s="69"/>
      <c r="AM7" s="69">
        <v>29504</v>
      </c>
      <c r="AN7" s="69">
        <v>60472</v>
      </c>
      <c r="AO7" s="69">
        <v>89615</v>
      </c>
      <c r="AP7" s="186">
        <v>114835</v>
      </c>
      <c r="AQ7" s="69"/>
      <c r="AR7" s="69">
        <v>28079</v>
      </c>
      <c r="AS7" s="69">
        <v>56432</v>
      </c>
      <c r="AT7" s="69">
        <v>86088</v>
      </c>
      <c r="AU7" s="69">
        <v>119864</v>
      </c>
      <c r="AV7" s="69"/>
      <c r="AW7" s="69">
        <v>38952</v>
      </c>
      <c r="AX7" s="186">
        <v>85982</v>
      </c>
      <c r="AY7" s="186">
        <v>137215</v>
      </c>
      <c r="AZ7" s="293"/>
      <c r="BA7" s="69"/>
      <c r="BB7" s="69">
        <v>98155</v>
      </c>
      <c r="BC7" s="186">
        <v>147529</v>
      </c>
      <c r="BD7" s="186">
        <v>197462</v>
      </c>
      <c r="BE7" s="69">
        <v>257195</v>
      </c>
      <c r="BF7" s="186"/>
      <c r="BG7" s="69">
        <v>52964</v>
      </c>
      <c r="BH7" s="186">
        <v>87957</v>
      </c>
      <c r="BI7" s="186">
        <v>130533</v>
      </c>
      <c r="BJ7" s="69">
        <v>179458</v>
      </c>
      <c r="BK7" s="186"/>
      <c r="BL7" s="69">
        <v>51355</v>
      </c>
      <c r="BM7" s="186">
        <v>95700</v>
      </c>
      <c r="BN7" s="186">
        <v>142997</v>
      </c>
      <c r="BO7" s="186">
        <v>198167</v>
      </c>
      <c r="BP7" s="186"/>
      <c r="BQ7" s="69">
        <v>66908</v>
      </c>
      <c r="BR7" s="186">
        <v>124175</v>
      </c>
      <c r="BS7" s="186">
        <v>177857</v>
      </c>
      <c r="BT7" s="186">
        <v>237638</v>
      </c>
    </row>
    <row r="8" spans="2:75" x14ac:dyDescent="0.25">
      <c r="B8" s="52" t="s">
        <v>46</v>
      </c>
      <c r="C8" s="52" t="s">
        <v>188</v>
      </c>
      <c r="D8" s="21">
        <v>-10803</v>
      </c>
      <c r="E8" s="19">
        <v>-19993</v>
      </c>
      <c r="F8" s="19">
        <v>-29190</v>
      </c>
      <c r="G8" s="19">
        <v>-40440</v>
      </c>
      <c r="H8" s="20"/>
      <c r="I8" s="21">
        <v>-9437</v>
      </c>
      <c r="J8" s="19">
        <v>-19848</v>
      </c>
      <c r="K8" s="19">
        <v>-30844</v>
      </c>
      <c r="L8" s="19">
        <v>-42009</v>
      </c>
      <c r="M8" s="19"/>
      <c r="N8" s="21">
        <v>-10418</v>
      </c>
      <c r="O8" s="19">
        <v>-21635</v>
      </c>
      <c r="P8" s="19">
        <v>-31634</v>
      </c>
      <c r="Q8" s="19">
        <v>-42684</v>
      </c>
      <c r="R8" s="19"/>
      <c r="S8" s="21">
        <v>-12424</v>
      </c>
      <c r="T8" s="21">
        <v>-25705</v>
      </c>
      <c r="U8" s="21">
        <v>-28829</v>
      </c>
      <c r="V8" s="21">
        <v>-37777</v>
      </c>
      <c r="W8" s="19"/>
      <c r="X8" s="21">
        <v>-10603</v>
      </c>
      <c r="Y8" s="21">
        <v>-21271</v>
      </c>
      <c r="Z8" s="21">
        <v>-31783</v>
      </c>
      <c r="AA8" s="21">
        <v>-45311</v>
      </c>
      <c r="AB8" s="19"/>
      <c r="AC8" s="21">
        <v>-12807</v>
      </c>
      <c r="AD8" s="21">
        <v>-24933</v>
      </c>
      <c r="AE8" s="21">
        <v>-37774</v>
      </c>
      <c r="AF8" s="21">
        <v>-51909</v>
      </c>
      <c r="AG8" s="21"/>
      <c r="AH8" s="21">
        <v>-12791</v>
      </c>
      <c r="AI8" s="21">
        <v>-26475</v>
      </c>
      <c r="AJ8" s="21">
        <v>-41024</v>
      </c>
      <c r="AK8" s="132">
        <v>-54444</v>
      </c>
      <c r="AL8" s="19"/>
      <c r="AM8" s="132">
        <v>-15388</v>
      </c>
      <c r="AN8" s="132">
        <v>-30380</v>
      </c>
      <c r="AO8" s="132">
        <v>-46223</v>
      </c>
      <c r="AP8" s="132">
        <v>-59784</v>
      </c>
      <c r="AQ8" s="19"/>
      <c r="AR8" s="132">
        <v>-17574</v>
      </c>
      <c r="AS8" s="132">
        <v>-31936</v>
      </c>
      <c r="AT8" s="132">
        <v>-47190</v>
      </c>
      <c r="AU8" s="132">
        <v>-65929</v>
      </c>
      <c r="AV8" s="132"/>
      <c r="AW8" s="132">
        <v>-17874</v>
      </c>
      <c r="AX8" s="132">
        <v>-32465</v>
      </c>
      <c r="AY8" s="132">
        <v>-49770</v>
      </c>
      <c r="AZ8" s="294"/>
      <c r="BA8" s="132"/>
      <c r="BB8" s="132">
        <v>-30424</v>
      </c>
      <c r="BC8" s="132">
        <v>-49319</v>
      </c>
      <c r="BD8" s="132">
        <v>-70708</v>
      </c>
      <c r="BE8" s="132">
        <v>-91475</v>
      </c>
      <c r="BF8" s="132"/>
      <c r="BG8" s="132">
        <v>-22424</v>
      </c>
      <c r="BH8" s="132">
        <v>-43645</v>
      </c>
      <c r="BI8" s="132">
        <v>-66076</v>
      </c>
      <c r="BJ8" s="132">
        <v>-90535</v>
      </c>
      <c r="BK8" s="132"/>
      <c r="BL8" s="132">
        <v>-26288</v>
      </c>
      <c r="BM8" s="132">
        <v>-47471</v>
      </c>
      <c r="BN8" s="132">
        <v>-71744</v>
      </c>
      <c r="BO8" s="132">
        <v>-98833</v>
      </c>
      <c r="BP8" s="132"/>
      <c r="BQ8" s="132">
        <v>-30591</v>
      </c>
      <c r="BR8" s="132">
        <v>-57367</v>
      </c>
      <c r="BS8" s="132">
        <v>-85990</v>
      </c>
      <c r="BT8" s="132">
        <v>-119456</v>
      </c>
    </row>
    <row r="9" spans="2:75" s="22" customFormat="1" ht="24" outlineLevel="1" x14ac:dyDescent="0.25">
      <c r="B9" s="214" t="s">
        <v>189</v>
      </c>
      <c r="C9" s="214" t="s">
        <v>190</v>
      </c>
      <c r="D9" s="23">
        <v>378</v>
      </c>
      <c r="E9" s="23">
        <v>777</v>
      </c>
      <c r="F9" s="23">
        <v>1226</v>
      </c>
      <c r="G9" s="23">
        <v>1970</v>
      </c>
      <c r="H9" s="23"/>
      <c r="I9" s="23">
        <v>599</v>
      </c>
      <c r="J9" s="23">
        <v>1023</v>
      </c>
      <c r="K9" s="23">
        <v>1755</v>
      </c>
      <c r="L9" s="23">
        <v>2566</v>
      </c>
      <c r="M9" s="23"/>
      <c r="N9" s="25">
        <v>782</v>
      </c>
      <c r="O9" s="25">
        <v>1786</v>
      </c>
      <c r="P9" s="25">
        <v>2700</v>
      </c>
      <c r="Q9" s="25">
        <v>3871</v>
      </c>
      <c r="R9" s="23"/>
      <c r="S9" s="25">
        <v>1079</v>
      </c>
      <c r="T9" s="25">
        <v>2209</v>
      </c>
      <c r="U9" s="25">
        <v>3121</v>
      </c>
      <c r="V9" s="25">
        <v>4217</v>
      </c>
      <c r="W9" s="23"/>
      <c r="X9" s="25">
        <v>1115</v>
      </c>
      <c r="Y9" s="25">
        <v>2116</v>
      </c>
      <c r="Z9" s="25">
        <v>3144</v>
      </c>
      <c r="AA9" s="25">
        <v>6095</v>
      </c>
      <c r="AB9" s="23"/>
      <c r="AC9" s="25">
        <v>1726</v>
      </c>
      <c r="AD9" s="25">
        <v>3790</v>
      </c>
      <c r="AE9" s="25">
        <v>6151</v>
      </c>
      <c r="AF9" s="25">
        <v>7957</v>
      </c>
      <c r="AG9" s="25"/>
      <c r="AH9" s="25">
        <v>2062</v>
      </c>
      <c r="AI9" s="25">
        <v>4540</v>
      </c>
      <c r="AJ9" s="25">
        <v>6837</v>
      </c>
      <c r="AK9" s="187">
        <v>9026</v>
      </c>
      <c r="AL9" s="23"/>
      <c r="AM9" s="187">
        <v>2760</v>
      </c>
      <c r="AN9" s="187">
        <v>5167</v>
      </c>
      <c r="AO9" s="187">
        <v>7834</v>
      </c>
      <c r="AP9" s="187">
        <v>11344</v>
      </c>
      <c r="AQ9" s="23"/>
      <c r="AR9" s="187">
        <v>3490</v>
      </c>
      <c r="AS9" s="187">
        <v>6100</v>
      </c>
      <c r="AT9" s="187">
        <v>8944</v>
      </c>
      <c r="AU9" s="187">
        <v>12106</v>
      </c>
      <c r="AV9" s="187"/>
      <c r="AW9" s="187">
        <v>2953</v>
      </c>
      <c r="AX9" s="187">
        <v>5907</v>
      </c>
      <c r="AY9" s="187">
        <v>8823</v>
      </c>
      <c r="AZ9" s="295"/>
      <c r="BA9" s="187"/>
      <c r="BB9" s="187">
        <v>3246</v>
      </c>
      <c r="BC9" s="187">
        <v>6112</v>
      </c>
      <c r="BD9" s="187">
        <v>9406</v>
      </c>
      <c r="BE9" s="187">
        <v>12050</v>
      </c>
      <c r="BF9" s="276"/>
      <c r="BG9" s="187">
        <v>3364</v>
      </c>
      <c r="BH9" s="187">
        <v>6383</v>
      </c>
      <c r="BI9" s="187">
        <v>9573</v>
      </c>
      <c r="BJ9" s="187">
        <v>12506</v>
      </c>
      <c r="BK9" s="276"/>
      <c r="BL9" s="187">
        <v>3098</v>
      </c>
      <c r="BM9" s="187">
        <v>6456</v>
      </c>
      <c r="BN9" s="187">
        <v>9707</v>
      </c>
      <c r="BO9" s="187">
        <v>13087</v>
      </c>
      <c r="BP9" s="187"/>
      <c r="BQ9" s="187">
        <v>3292</v>
      </c>
      <c r="BR9" s="187">
        <v>6889</v>
      </c>
      <c r="BS9" s="187">
        <v>10781</v>
      </c>
      <c r="BT9" s="187">
        <v>14862</v>
      </c>
    </row>
    <row r="10" spans="2:75" x14ac:dyDescent="0.25">
      <c r="B10" s="3" t="s">
        <v>49</v>
      </c>
      <c r="C10" s="3" t="s">
        <v>2</v>
      </c>
      <c r="D10" s="2">
        <f>SUM(D7:D8)</f>
        <v>7619</v>
      </c>
      <c r="E10" s="2">
        <f>SUM(E7:E8)</f>
        <v>15279</v>
      </c>
      <c r="F10" s="2">
        <f>SUM(F7:F8)</f>
        <v>24279</v>
      </c>
      <c r="G10" s="2">
        <f>SUM(G7:G8)</f>
        <v>30672</v>
      </c>
      <c r="H10" s="2"/>
      <c r="I10" s="2">
        <f>SUM(I7:I8)</f>
        <v>7124</v>
      </c>
      <c r="J10" s="2">
        <f>SUM(J7:J8)</f>
        <v>14403</v>
      </c>
      <c r="K10" s="2">
        <f t="shared" ref="K10:Q10" si="0">SUM(K7:K8)</f>
        <v>20853</v>
      </c>
      <c r="L10" s="2">
        <f t="shared" si="0"/>
        <v>25895</v>
      </c>
      <c r="M10" s="2"/>
      <c r="N10" s="2">
        <f t="shared" si="0"/>
        <v>6933</v>
      </c>
      <c r="O10" s="2">
        <f t="shared" si="0"/>
        <v>14111</v>
      </c>
      <c r="P10" s="2">
        <f t="shared" si="0"/>
        <v>21042</v>
      </c>
      <c r="Q10" s="2">
        <f t="shared" si="0"/>
        <v>31947</v>
      </c>
      <c r="R10" s="2"/>
      <c r="S10" s="2">
        <f t="shared" ref="S10:Z10" si="1">SUM(S7:S8)</f>
        <v>15229</v>
      </c>
      <c r="T10" s="2">
        <f t="shared" si="1"/>
        <v>26372</v>
      </c>
      <c r="U10" s="2">
        <f t="shared" si="1"/>
        <v>39886</v>
      </c>
      <c r="V10" s="2">
        <f t="shared" si="1"/>
        <v>54242</v>
      </c>
      <c r="W10" s="2"/>
      <c r="X10" s="2">
        <f t="shared" si="1"/>
        <v>14412</v>
      </c>
      <c r="Y10" s="2">
        <f t="shared" si="1"/>
        <v>25594</v>
      </c>
      <c r="Z10" s="2">
        <f t="shared" si="1"/>
        <v>35002</v>
      </c>
      <c r="AA10" s="2">
        <f>SUM(AA7:AA8)</f>
        <v>44048</v>
      </c>
      <c r="AB10" s="2"/>
      <c r="AC10" s="2">
        <f>SUM(AC7:AC8)</f>
        <v>11266</v>
      </c>
      <c r="AD10" s="2">
        <f>SUM(AD7:AD8)</f>
        <v>21956</v>
      </c>
      <c r="AE10" s="2">
        <f>SUM(AE7:AE8)</f>
        <v>31515</v>
      </c>
      <c r="AF10" s="2">
        <f>SUM(AF7:AF8)</f>
        <v>42433</v>
      </c>
      <c r="AG10" s="2"/>
      <c r="AH10" s="2">
        <f>SUM(AH7:AH8)</f>
        <v>11259</v>
      </c>
      <c r="AI10" s="2">
        <f>SUM(AI7:AI8)</f>
        <v>22938</v>
      </c>
      <c r="AJ10" s="2">
        <f>SUM(AJ7:AJ8)</f>
        <v>36755</v>
      </c>
      <c r="AK10" s="150">
        <f>SUM(AK7:AK8)</f>
        <v>53618</v>
      </c>
      <c r="AL10" s="2"/>
      <c r="AM10" s="223">
        <f>SUM(AM7:AM8)</f>
        <v>14116</v>
      </c>
      <c r="AN10" s="2">
        <f>SUM(AN7:AN8)</f>
        <v>30092</v>
      </c>
      <c r="AO10" s="2">
        <f>SUM(AO7:AO8)</f>
        <v>43392</v>
      </c>
      <c r="AP10" s="223">
        <f>SUM(AP7:AP8)</f>
        <v>55051</v>
      </c>
      <c r="AQ10" s="2"/>
      <c r="AR10" s="223">
        <f>SUM(AR7:AR8)</f>
        <v>10505</v>
      </c>
      <c r="AS10" s="223">
        <f>SUM(AS7:AS8)</f>
        <v>24496</v>
      </c>
      <c r="AT10" s="150">
        <f>SUM(AT7:AT8)</f>
        <v>38898</v>
      </c>
      <c r="AU10" s="223">
        <f>SUM(AU7:AU8)</f>
        <v>53935</v>
      </c>
      <c r="AV10" s="223"/>
      <c r="AW10" s="223">
        <f>SUM(AW7:AW8)</f>
        <v>21078</v>
      </c>
      <c r="AX10" s="150">
        <f>SUM(AX7:AX8)</f>
        <v>53517</v>
      </c>
      <c r="AY10" s="150">
        <f>SUM(AY7:AY8)</f>
        <v>87445</v>
      </c>
      <c r="AZ10" s="296"/>
      <c r="BA10" s="223"/>
      <c r="BB10" s="223">
        <f>SUM(BB7:BB8)</f>
        <v>67731</v>
      </c>
      <c r="BC10" s="150">
        <f>SUM(BC7:BC8)</f>
        <v>98210</v>
      </c>
      <c r="BD10" s="150">
        <f>SUM(BD7:BD8)</f>
        <v>126754</v>
      </c>
      <c r="BE10" s="223">
        <f>SUM(BE7:BE8)</f>
        <v>165720</v>
      </c>
      <c r="BF10" s="223"/>
      <c r="BG10" s="223">
        <f>SUM(BG7:BG8)</f>
        <v>30540</v>
      </c>
      <c r="BH10" s="150">
        <f>SUM(BH7:BH8)</f>
        <v>44312</v>
      </c>
      <c r="BI10" s="150">
        <f>SUM(BI7:BI8)</f>
        <v>64457</v>
      </c>
      <c r="BJ10" s="223">
        <f>SUM(BJ7:BJ8)</f>
        <v>88923</v>
      </c>
      <c r="BK10" s="223"/>
      <c r="BL10" s="223">
        <f>SUM(BL7:BL8)</f>
        <v>25067</v>
      </c>
      <c r="BM10" s="150">
        <f>SUM(BM7:BM8)</f>
        <v>48229</v>
      </c>
      <c r="BN10" s="150">
        <f>SUM(BN7:BN8)</f>
        <v>71253</v>
      </c>
      <c r="BO10" s="150">
        <f>SUM(BO7:BO8)</f>
        <v>99334</v>
      </c>
      <c r="BP10" s="150"/>
      <c r="BQ10" s="223">
        <f>SUM(BQ7:BQ8)</f>
        <v>36317</v>
      </c>
      <c r="BR10" s="150">
        <f>SUM(BR7:BR8)</f>
        <v>66808</v>
      </c>
      <c r="BS10" s="150">
        <f>SUM(BS7:BS8)</f>
        <v>91867</v>
      </c>
      <c r="BT10" s="150">
        <f>SUM(BT7:BT8)</f>
        <v>118182</v>
      </c>
    </row>
    <row r="11" spans="2:75" x14ac:dyDescent="0.25">
      <c r="B11" s="52" t="s">
        <v>47</v>
      </c>
      <c r="C11" s="52" t="s">
        <v>3</v>
      </c>
      <c r="D11" s="21">
        <v>-1684</v>
      </c>
      <c r="E11" s="19">
        <v>-2783</v>
      </c>
      <c r="F11" s="19">
        <v>-5288</v>
      </c>
      <c r="G11" s="19">
        <v>-6751</v>
      </c>
      <c r="H11" s="20"/>
      <c r="I11" s="21">
        <v>-1776</v>
      </c>
      <c r="J11" s="19">
        <v>-3625</v>
      </c>
      <c r="K11" s="19">
        <v>-5677</v>
      </c>
      <c r="L11" s="19">
        <v>-7578</v>
      </c>
      <c r="M11" s="19"/>
      <c r="N11" s="21">
        <v>-1872</v>
      </c>
      <c r="O11" s="19">
        <v>-4227</v>
      </c>
      <c r="P11" s="19">
        <v>-6052</v>
      </c>
      <c r="Q11" s="19">
        <v>-8833</v>
      </c>
      <c r="R11" s="19"/>
      <c r="S11" s="21">
        <v>-2675</v>
      </c>
      <c r="T11" s="21">
        <v>-5286</v>
      </c>
      <c r="U11" s="21">
        <v>-7779</v>
      </c>
      <c r="V11" s="21">
        <v>-10403</v>
      </c>
      <c r="W11" s="19"/>
      <c r="X11" s="21">
        <v>-3261</v>
      </c>
      <c r="Y11" s="21">
        <v>-6076</v>
      </c>
      <c r="Z11" s="21">
        <v>-9444</v>
      </c>
      <c r="AA11" s="21">
        <v>-11943</v>
      </c>
      <c r="AB11" s="19"/>
      <c r="AC11" s="21">
        <v>-3510</v>
      </c>
      <c r="AD11" s="21">
        <v>-7005</v>
      </c>
      <c r="AE11" s="21">
        <v>-10310</v>
      </c>
      <c r="AF11" s="21">
        <v>-13728</v>
      </c>
      <c r="AG11" s="21"/>
      <c r="AH11" s="21">
        <v>-3509</v>
      </c>
      <c r="AI11" s="21">
        <v>-7633</v>
      </c>
      <c r="AJ11" s="21">
        <v>-12069</v>
      </c>
      <c r="AK11" s="132">
        <v>-17715</v>
      </c>
      <c r="AL11" s="19"/>
      <c r="AM11" s="132">
        <f>AN11-Quarter!AN11</f>
        <v>-5021</v>
      </c>
      <c r="AN11" s="132">
        <v>-9719</v>
      </c>
      <c r="AO11" s="132">
        <v>-15047</v>
      </c>
      <c r="AP11" s="132">
        <v>-21516</v>
      </c>
      <c r="AQ11" s="19"/>
      <c r="AR11" s="132">
        <v>-4428</v>
      </c>
      <c r="AS11" s="132">
        <v>-10373</v>
      </c>
      <c r="AT11" s="132">
        <v>-16850</v>
      </c>
      <c r="AU11" s="132">
        <v>-21642</v>
      </c>
      <c r="AV11" s="132"/>
      <c r="AW11" s="132">
        <v>-5363</v>
      </c>
      <c r="AX11" s="132">
        <v>-13890</v>
      </c>
      <c r="AY11" s="132">
        <v>-20227</v>
      </c>
      <c r="AZ11" s="294"/>
      <c r="BA11" s="132"/>
      <c r="BB11" s="132">
        <v>-10025</v>
      </c>
      <c r="BC11" s="132">
        <v>-15410</v>
      </c>
      <c r="BD11" s="132">
        <v>-19043</v>
      </c>
      <c r="BE11" s="132">
        <v>-23302</v>
      </c>
      <c r="BF11" s="275"/>
      <c r="BG11" s="132">
        <v>-3535</v>
      </c>
      <c r="BH11" s="132">
        <v>-7745</v>
      </c>
      <c r="BI11" s="132">
        <v>-12471</v>
      </c>
      <c r="BJ11" s="132">
        <v>-16859</v>
      </c>
      <c r="BK11" s="275"/>
      <c r="BL11" s="132">
        <v>-5315</v>
      </c>
      <c r="BM11" s="132">
        <v>-11084</v>
      </c>
      <c r="BN11" s="132">
        <v>-17001</v>
      </c>
      <c r="BO11" s="132">
        <v>-22728</v>
      </c>
      <c r="BP11" s="132"/>
      <c r="BQ11" s="132">
        <v>-6098</v>
      </c>
      <c r="BR11" s="132">
        <v>-11436</v>
      </c>
      <c r="BS11" s="132">
        <v>-16771</v>
      </c>
      <c r="BT11" s="132">
        <v>-21788</v>
      </c>
    </row>
    <row r="12" spans="2:75" x14ac:dyDescent="0.25">
      <c r="B12" s="52" t="s">
        <v>48</v>
      </c>
      <c r="C12" s="52" t="s">
        <v>4</v>
      </c>
      <c r="D12" s="21">
        <v>-1331</v>
      </c>
      <c r="E12" s="19">
        <v>-3049</v>
      </c>
      <c r="F12" s="19">
        <v>-4447</v>
      </c>
      <c r="G12" s="19">
        <v>-5476</v>
      </c>
      <c r="H12" s="20"/>
      <c r="I12" s="21">
        <v>-1492</v>
      </c>
      <c r="J12" s="19">
        <v>-2837</v>
      </c>
      <c r="K12" s="19">
        <v>-4277</v>
      </c>
      <c r="L12" s="19">
        <v>-5271</v>
      </c>
      <c r="M12" s="19"/>
      <c r="N12" s="21">
        <v>-1467</v>
      </c>
      <c r="O12" s="19">
        <v>-2771</v>
      </c>
      <c r="P12" s="19">
        <v>-4548</v>
      </c>
      <c r="Q12" s="19">
        <v>-6446</v>
      </c>
      <c r="R12" s="19"/>
      <c r="S12" s="21">
        <v>-2153</v>
      </c>
      <c r="T12" s="21">
        <v>-4147</v>
      </c>
      <c r="U12" s="21">
        <v>-4850</v>
      </c>
      <c r="V12" s="21">
        <v>-6542</v>
      </c>
      <c r="W12" s="19"/>
      <c r="X12" s="21">
        <v>-1952</v>
      </c>
      <c r="Y12" s="21">
        <v>-3761</v>
      </c>
      <c r="Z12" s="21">
        <v>-5756</v>
      </c>
      <c r="AA12" s="21">
        <v>-7806</v>
      </c>
      <c r="AB12" s="19"/>
      <c r="AC12" s="21">
        <v>-1922</v>
      </c>
      <c r="AD12" s="21">
        <v>-3603</v>
      </c>
      <c r="AE12" s="21">
        <v>-5093</v>
      </c>
      <c r="AF12" s="21">
        <v>-7162</v>
      </c>
      <c r="AG12" s="21"/>
      <c r="AH12" s="21">
        <v>-1850</v>
      </c>
      <c r="AI12" s="21">
        <v>-4133</v>
      </c>
      <c r="AJ12" s="21">
        <v>-5983</v>
      </c>
      <c r="AK12" s="132">
        <v>-8115</v>
      </c>
      <c r="AL12" s="19"/>
      <c r="AM12" s="132">
        <f>AN12-Quarter!AN12</f>
        <v>-1979</v>
      </c>
      <c r="AN12" s="132">
        <v>-4517</v>
      </c>
      <c r="AO12" s="132">
        <v>-6520</v>
      </c>
      <c r="AP12" s="132">
        <v>-8560</v>
      </c>
      <c r="AQ12" s="19"/>
      <c r="AR12" s="132">
        <v>-2183</v>
      </c>
      <c r="AS12" s="132">
        <v>-4665</v>
      </c>
      <c r="AT12" s="132">
        <v>-6503</v>
      </c>
      <c r="AU12" s="132">
        <v>-8936</v>
      </c>
      <c r="AV12" s="132"/>
      <c r="AW12" s="132">
        <v>-2876</v>
      </c>
      <c r="AX12" s="132">
        <v>-5390</v>
      </c>
      <c r="AY12" s="132">
        <v>-7072</v>
      </c>
      <c r="AZ12" s="294"/>
      <c r="BA12" s="132"/>
      <c r="BB12" s="132">
        <v>-4846</v>
      </c>
      <c r="BC12" s="132">
        <v>-7263</v>
      </c>
      <c r="BD12" s="132">
        <v>-9379</v>
      </c>
      <c r="BE12" s="132">
        <v>-11272</v>
      </c>
      <c r="BF12" s="275"/>
      <c r="BG12" s="132">
        <v>-4476</v>
      </c>
      <c r="BH12" s="132">
        <v>-6580</v>
      </c>
      <c r="BI12" s="132">
        <v>-9786</v>
      </c>
      <c r="BJ12" s="132">
        <v>-17017</v>
      </c>
      <c r="BK12" s="275"/>
      <c r="BL12" s="132">
        <v>-9378</v>
      </c>
      <c r="BM12" s="132">
        <v>-12242</v>
      </c>
      <c r="BN12" s="132">
        <v>-19621</v>
      </c>
      <c r="BO12" s="132">
        <v>-29775</v>
      </c>
      <c r="BP12" s="132"/>
      <c r="BQ12" s="132">
        <v>-8316</v>
      </c>
      <c r="BR12" s="132">
        <v>-9995</v>
      </c>
      <c r="BS12" s="132">
        <v>-14264</v>
      </c>
      <c r="BT12" s="132">
        <v>-17864</v>
      </c>
    </row>
    <row r="13" spans="2:75" x14ac:dyDescent="0.25">
      <c r="B13" s="282" t="s">
        <v>354</v>
      </c>
      <c r="C13" s="282" t="s">
        <v>353</v>
      </c>
      <c r="D13" s="21"/>
      <c r="E13" s="19"/>
      <c r="F13" s="19"/>
      <c r="G13" s="19"/>
      <c r="H13" s="20"/>
      <c r="I13" s="21"/>
      <c r="J13" s="19"/>
      <c r="K13" s="19"/>
      <c r="L13" s="19"/>
      <c r="M13" s="19"/>
      <c r="N13" s="21"/>
      <c r="O13" s="19"/>
      <c r="P13" s="19"/>
      <c r="Q13" s="19"/>
      <c r="R13" s="19"/>
      <c r="S13" s="21"/>
      <c r="T13" s="21"/>
      <c r="U13" s="21"/>
      <c r="V13" s="21"/>
      <c r="W13" s="19"/>
      <c r="X13" s="21"/>
      <c r="Y13" s="21"/>
      <c r="Z13" s="21"/>
      <c r="AA13" s="21"/>
      <c r="AB13" s="19"/>
      <c r="AC13" s="21"/>
      <c r="AD13" s="21"/>
      <c r="AE13" s="21"/>
      <c r="AF13" s="21"/>
      <c r="AG13" s="21"/>
      <c r="AH13" s="21"/>
      <c r="AI13" s="21"/>
      <c r="AJ13" s="21"/>
      <c r="AK13" s="132"/>
      <c r="AL13" s="19"/>
      <c r="AM13" s="132"/>
      <c r="AN13" s="132"/>
      <c r="AO13" s="132"/>
      <c r="AP13" s="132"/>
      <c r="AQ13" s="19"/>
      <c r="AR13" s="132"/>
      <c r="AS13" s="132"/>
      <c r="AT13" s="132"/>
      <c r="AU13" s="132"/>
      <c r="AV13" s="132"/>
      <c r="AW13" s="132"/>
      <c r="AX13" s="132"/>
      <c r="AY13" s="132"/>
      <c r="AZ13" s="294"/>
      <c r="BA13" s="132"/>
      <c r="BB13" s="132"/>
      <c r="BC13" s="132"/>
      <c r="BD13" s="132"/>
      <c r="BE13" s="132"/>
      <c r="BF13" s="275"/>
      <c r="BG13" s="132">
        <v>-23</v>
      </c>
      <c r="BH13" s="132">
        <v>-53</v>
      </c>
      <c r="BI13" s="132">
        <v>-616</v>
      </c>
      <c r="BJ13" s="132">
        <v>-4171</v>
      </c>
      <c r="BK13" s="275"/>
      <c r="BL13" s="132">
        <v>-3806</v>
      </c>
      <c r="BM13" s="132">
        <v>-7138</v>
      </c>
      <c r="BN13" s="132">
        <v>-10695</v>
      </c>
      <c r="BO13" s="132">
        <v>-14866</v>
      </c>
      <c r="BP13" s="132"/>
      <c r="BQ13" s="132">
        <v>-1694.066</v>
      </c>
      <c r="BR13" s="132">
        <v>-1343.2660000000001</v>
      </c>
      <c r="BS13" s="132">
        <v>-1345.2660000000001</v>
      </c>
      <c r="BT13" s="132">
        <v>-1343</v>
      </c>
    </row>
    <row r="14" spans="2:75" x14ac:dyDescent="0.25">
      <c r="B14" s="52" t="s">
        <v>375</v>
      </c>
      <c r="C14" s="52" t="s">
        <v>376</v>
      </c>
      <c r="D14" s="21"/>
      <c r="E14" s="19"/>
      <c r="F14" s="19"/>
      <c r="G14" s="19"/>
      <c r="H14" s="20"/>
      <c r="I14" s="21"/>
      <c r="J14" s="19"/>
      <c r="K14" s="19"/>
      <c r="L14" s="19"/>
      <c r="M14" s="19"/>
      <c r="N14" s="21"/>
      <c r="O14" s="19"/>
      <c r="P14" s="19"/>
      <c r="Q14" s="19"/>
      <c r="R14" s="19"/>
      <c r="S14" s="21"/>
      <c r="T14" s="21"/>
      <c r="U14" s="21"/>
      <c r="V14" s="21"/>
      <c r="W14" s="19"/>
      <c r="X14" s="21"/>
      <c r="Y14" s="21"/>
      <c r="Z14" s="21"/>
      <c r="AA14" s="21"/>
      <c r="AB14" s="19"/>
      <c r="AC14" s="21"/>
      <c r="AD14" s="21"/>
      <c r="AE14" s="21"/>
      <c r="AF14" s="21"/>
      <c r="AG14" s="21"/>
      <c r="AH14" s="21"/>
      <c r="AI14" s="21"/>
      <c r="AJ14" s="21"/>
      <c r="AK14" s="132"/>
      <c r="AL14" s="19"/>
      <c r="AM14" s="132"/>
      <c r="AN14" s="132"/>
      <c r="AO14" s="132"/>
      <c r="AP14" s="132"/>
      <c r="AQ14" s="19"/>
      <c r="AR14" s="132"/>
      <c r="AS14" s="132"/>
      <c r="AT14" s="132"/>
      <c r="AU14" s="132"/>
      <c r="AV14" s="132"/>
      <c r="AW14" s="132"/>
      <c r="AX14" s="132"/>
      <c r="AY14" s="132"/>
      <c r="AZ14" s="294"/>
      <c r="BA14" s="132"/>
      <c r="BB14" s="132"/>
      <c r="BC14" s="132"/>
      <c r="BD14" s="132"/>
      <c r="BE14" s="132"/>
      <c r="BF14" s="275"/>
      <c r="BG14" s="132"/>
      <c r="BH14" s="132"/>
      <c r="BI14" s="132"/>
      <c r="BJ14" s="132"/>
      <c r="BK14" s="275"/>
      <c r="BL14" s="132"/>
      <c r="BM14" s="132"/>
      <c r="BN14" s="132"/>
      <c r="BO14" s="132"/>
      <c r="BP14" s="132"/>
      <c r="BQ14" s="132"/>
      <c r="BR14" s="132"/>
      <c r="BS14" s="132"/>
      <c r="BT14" s="132">
        <v>-17500</v>
      </c>
      <c r="BV14" s="360"/>
      <c r="BW14" s="361"/>
    </row>
    <row r="15" spans="2:75" ht="24" x14ac:dyDescent="0.25">
      <c r="B15" s="52" t="s">
        <v>163</v>
      </c>
      <c r="C15" s="52" t="s">
        <v>162</v>
      </c>
      <c r="D15" s="19"/>
      <c r="E15" s="19"/>
      <c r="F15" s="19"/>
      <c r="G15" s="19"/>
      <c r="H15" s="19"/>
      <c r="I15" s="19"/>
      <c r="J15" s="19"/>
      <c r="K15" s="19">
        <v>204</v>
      </c>
      <c r="L15" s="19">
        <v>199</v>
      </c>
      <c r="M15" s="19"/>
      <c r="N15" s="21"/>
      <c r="O15" s="19"/>
      <c r="P15" s="19">
        <v>183</v>
      </c>
      <c r="Q15" s="19">
        <v>154</v>
      </c>
      <c r="R15" s="19"/>
      <c r="S15" s="21"/>
      <c r="T15" s="21"/>
      <c r="U15" s="21"/>
      <c r="V15" s="21">
        <v>-1117</v>
      </c>
      <c r="W15" s="19"/>
      <c r="X15" s="21"/>
      <c r="Y15" s="21"/>
      <c r="Z15" s="21"/>
      <c r="AA15" s="21"/>
      <c r="AB15" s="19"/>
      <c r="AC15" s="21"/>
      <c r="AD15" s="21"/>
      <c r="AE15" s="21"/>
      <c r="AF15" s="21"/>
      <c r="AG15" s="21"/>
      <c r="AH15" s="21"/>
      <c r="AI15" s="21"/>
      <c r="AJ15" s="21"/>
      <c r="AK15" s="174"/>
      <c r="AL15" s="19"/>
      <c r="AM15" s="174"/>
      <c r="AN15" s="174"/>
      <c r="AO15" s="174"/>
      <c r="AP15" s="132"/>
      <c r="AQ15" s="19"/>
      <c r="AR15" s="174"/>
      <c r="AS15" s="174"/>
      <c r="AT15" s="132"/>
      <c r="AU15" s="174"/>
      <c r="AV15" s="174"/>
      <c r="AW15" s="174"/>
      <c r="AX15" s="132"/>
      <c r="AY15" s="132"/>
      <c r="AZ15" s="294"/>
      <c r="BA15" s="174"/>
      <c r="BB15" s="174"/>
      <c r="BC15" s="132"/>
      <c r="BD15" s="132"/>
      <c r="BE15" s="174"/>
      <c r="BF15" s="132"/>
      <c r="BG15" s="174"/>
      <c r="BH15" s="132"/>
      <c r="BI15" s="132"/>
      <c r="BJ15" s="174"/>
      <c r="BK15" s="132"/>
      <c r="BL15" s="174"/>
      <c r="BM15" s="132"/>
      <c r="BN15" s="132"/>
      <c r="BO15" s="132"/>
      <c r="BP15" s="132"/>
      <c r="BQ15" s="174"/>
      <c r="BR15" s="132"/>
      <c r="BS15" s="132"/>
      <c r="BT15" s="132"/>
    </row>
    <row r="16" spans="2:75" x14ac:dyDescent="0.25">
      <c r="B16" s="52" t="s">
        <v>306</v>
      </c>
      <c r="C16" s="52" t="s">
        <v>305</v>
      </c>
      <c r="D16" s="21"/>
      <c r="E16" s="19"/>
      <c r="F16" s="20"/>
      <c r="G16" s="20"/>
      <c r="H16" s="20"/>
      <c r="I16" s="21"/>
      <c r="J16" s="19"/>
      <c r="K16" s="19"/>
      <c r="L16" s="19"/>
      <c r="M16" s="19"/>
      <c r="N16" s="21"/>
      <c r="O16" s="21"/>
      <c r="P16" s="21"/>
      <c r="Q16" s="21"/>
      <c r="R16" s="19"/>
      <c r="S16" s="21"/>
      <c r="T16" s="21"/>
      <c r="U16" s="21"/>
      <c r="V16" s="21"/>
      <c r="W16" s="19"/>
      <c r="X16" s="21"/>
      <c r="Y16" s="21"/>
      <c r="Z16" s="21"/>
      <c r="AA16" s="21"/>
      <c r="AB16" s="19"/>
      <c r="AC16" s="21"/>
      <c r="AD16" s="21"/>
      <c r="AE16" s="21"/>
      <c r="AF16" s="21"/>
      <c r="AG16" s="21"/>
      <c r="AH16" s="21"/>
      <c r="AI16" s="21"/>
      <c r="AJ16" s="21"/>
      <c r="AK16" s="132"/>
      <c r="AL16" s="19"/>
      <c r="AM16" s="132"/>
      <c r="AN16" s="132"/>
      <c r="AO16" s="132"/>
      <c r="AP16" s="132"/>
      <c r="AQ16" s="19"/>
      <c r="AR16" s="132"/>
      <c r="AS16" s="132">
        <v>891</v>
      </c>
      <c r="AT16" s="132">
        <v>891</v>
      </c>
      <c r="AU16" s="132">
        <v>891</v>
      </c>
      <c r="AV16" s="132"/>
      <c r="AW16" s="132"/>
      <c r="AX16" s="132"/>
      <c r="AY16" s="132"/>
      <c r="AZ16" s="294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</row>
    <row r="17" spans="2:72" ht="28.5" customHeight="1" x14ac:dyDescent="0.25">
      <c r="B17" s="52" t="s">
        <v>87</v>
      </c>
      <c r="C17" s="52" t="s">
        <v>88</v>
      </c>
      <c r="D17" s="21">
        <v>-1196</v>
      </c>
      <c r="E17" s="19">
        <v>-36</v>
      </c>
      <c r="F17" s="20">
        <v>152</v>
      </c>
      <c r="G17" s="20">
        <v>-25</v>
      </c>
      <c r="H17" s="20"/>
      <c r="I17" s="21">
        <v>449</v>
      </c>
      <c r="J17" s="19">
        <v>1796</v>
      </c>
      <c r="K17" s="19">
        <v>888</v>
      </c>
      <c r="L17" s="19">
        <v>735</v>
      </c>
      <c r="M17" s="19"/>
      <c r="N17" s="21">
        <f>1238+N20</f>
        <v>1211</v>
      </c>
      <c r="O17" s="21">
        <f>-1108+O20</f>
        <v>-1175</v>
      </c>
      <c r="P17" s="21">
        <f>642+P20</f>
        <v>574</v>
      </c>
      <c r="Q17" s="21">
        <v>4133</v>
      </c>
      <c r="R17" s="19"/>
      <c r="S17" s="21">
        <f>584+S20</f>
        <v>542</v>
      </c>
      <c r="T17" s="21">
        <v>-1056</v>
      </c>
      <c r="U17" s="21">
        <v>1092</v>
      </c>
      <c r="V17" s="21">
        <v>2246</v>
      </c>
      <c r="W17" s="19"/>
      <c r="X17" s="21">
        <v>-1736</v>
      </c>
      <c r="Y17" s="21">
        <v>-2644</v>
      </c>
      <c r="Z17" s="21">
        <v>-3026</v>
      </c>
      <c r="AA17" s="21">
        <v>-3401</v>
      </c>
      <c r="AB17" s="19"/>
      <c r="AC17" s="21">
        <v>-754</v>
      </c>
      <c r="AD17" s="21">
        <v>-865</v>
      </c>
      <c r="AE17" s="21">
        <v>-1297</v>
      </c>
      <c r="AF17" s="21">
        <v>-366</v>
      </c>
      <c r="AG17" s="21"/>
      <c r="AH17" s="21">
        <v>-432</v>
      </c>
      <c r="AI17" s="21">
        <v>-1160</v>
      </c>
      <c r="AJ17" s="21">
        <v>-126</v>
      </c>
      <c r="AK17" s="132">
        <v>-349</v>
      </c>
      <c r="AL17" s="19"/>
      <c r="AM17" s="132">
        <v>-435</v>
      </c>
      <c r="AN17" s="132">
        <v>-834</v>
      </c>
      <c r="AO17" s="132">
        <v>-744</v>
      </c>
      <c r="AP17" s="132">
        <v>-1574</v>
      </c>
      <c r="AQ17" s="19"/>
      <c r="AR17" s="132">
        <v>1816</v>
      </c>
      <c r="AS17" s="132">
        <v>83</v>
      </c>
      <c r="AT17" s="132">
        <v>3023</v>
      </c>
      <c r="AU17" s="132">
        <v>1781</v>
      </c>
      <c r="AV17" s="132"/>
      <c r="AW17" s="132">
        <v>-119</v>
      </c>
      <c r="AX17" s="132">
        <v>-793</v>
      </c>
      <c r="AY17" s="132">
        <v>-634</v>
      </c>
      <c r="AZ17" s="294"/>
      <c r="BA17" s="132"/>
      <c r="BB17" s="132">
        <v>-2874</v>
      </c>
      <c r="BC17" s="132">
        <v>-11702</v>
      </c>
      <c r="BD17" s="132">
        <v>-12416</v>
      </c>
      <c r="BE17" s="132">
        <v>-10884</v>
      </c>
      <c r="BF17" s="275"/>
      <c r="BG17" s="132">
        <v>3017</v>
      </c>
      <c r="BH17" s="132">
        <v>13855</v>
      </c>
      <c r="BI17" s="132">
        <v>24482</v>
      </c>
      <c r="BJ17" s="132">
        <v>18070</v>
      </c>
      <c r="BK17" s="275"/>
      <c r="BL17" s="132">
        <v>1107</v>
      </c>
      <c r="BM17" s="132">
        <v>-4789</v>
      </c>
      <c r="BN17" s="132">
        <v>462</v>
      </c>
      <c r="BO17" s="132">
        <v>5280</v>
      </c>
      <c r="BP17" s="132"/>
      <c r="BQ17" s="132">
        <v>-9635</v>
      </c>
      <c r="BR17" s="132">
        <v>-19665</v>
      </c>
      <c r="BS17" s="132">
        <v>-11799</v>
      </c>
      <c r="BT17" s="132">
        <v>-14624</v>
      </c>
    </row>
    <row r="18" spans="2:72" s="22" customFormat="1" outlineLevel="1" x14ac:dyDescent="0.25">
      <c r="B18" s="214" t="s">
        <v>52</v>
      </c>
      <c r="C18" s="214" t="s">
        <v>31</v>
      </c>
      <c r="D18" s="113">
        <v>309</v>
      </c>
      <c r="E18" s="23">
        <v>2662</v>
      </c>
      <c r="F18" s="23">
        <v>6257</v>
      </c>
      <c r="G18" s="23">
        <v>7111</v>
      </c>
      <c r="H18" s="24"/>
      <c r="I18" s="25">
        <v>1024</v>
      </c>
      <c r="J18" s="23">
        <v>3099</v>
      </c>
      <c r="K18" s="23">
        <v>3207</v>
      </c>
      <c r="L18" s="23">
        <v>3728</v>
      </c>
      <c r="M18" s="23"/>
      <c r="N18" s="25">
        <f>1951</f>
        <v>1951</v>
      </c>
      <c r="O18" s="23">
        <v>1861</v>
      </c>
      <c r="P18" s="23">
        <v>6075</v>
      </c>
      <c r="Q18" s="23">
        <v>15230</v>
      </c>
      <c r="R18" s="23"/>
      <c r="S18" s="25">
        <v>5540</v>
      </c>
      <c r="T18" s="25">
        <v>7841</v>
      </c>
      <c r="U18" s="25">
        <v>8439</v>
      </c>
      <c r="V18" s="25">
        <v>10902</v>
      </c>
      <c r="W18" s="23"/>
      <c r="X18" s="25">
        <v>2725</v>
      </c>
      <c r="Y18" s="25">
        <v>3537</v>
      </c>
      <c r="Z18" s="25">
        <v>5020</v>
      </c>
      <c r="AA18" s="25">
        <v>5126</v>
      </c>
      <c r="AB18" s="23"/>
      <c r="AC18" s="25">
        <v>370</v>
      </c>
      <c r="AD18" s="25">
        <v>1226</v>
      </c>
      <c r="AE18" s="25">
        <v>1912</v>
      </c>
      <c r="AF18" s="25"/>
      <c r="AG18" s="25"/>
      <c r="AH18" s="25"/>
      <c r="AI18" s="25">
        <v>630</v>
      </c>
      <c r="AJ18" s="25">
        <v>1421</v>
      </c>
      <c r="AK18" s="187">
        <v>1350</v>
      </c>
      <c r="AL18" s="23"/>
      <c r="AM18" s="187"/>
      <c r="AN18" s="187"/>
      <c r="AO18" s="187"/>
      <c r="AP18" s="187"/>
      <c r="AQ18" s="23"/>
      <c r="AR18" s="187">
        <v>1961</v>
      </c>
      <c r="AS18" s="187">
        <v>380</v>
      </c>
      <c r="AT18" s="187">
        <v>3554</v>
      </c>
      <c r="AU18" s="187">
        <v>2184</v>
      </c>
      <c r="AV18" s="187"/>
      <c r="AW18" s="187"/>
      <c r="AX18" s="187"/>
      <c r="AY18" s="187"/>
      <c r="AZ18" s="295"/>
      <c r="BA18" s="187"/>
      <c r="BB18" s="187"/>
      <c r="BC18" s="187"/>
      <c r="BD18" s="187"/>
      <c r="BE18" s="187"/>
      <c r="BF18" s="187"/>
      <c r="BG18" s="187">
        <v>2871</v>
      </c>
      <c r="BH18" s="187">
        <v>13548</v>
      </c>
      <c r="BI18" s="187">
        <v>24624</v>
      </c>
      <c r="BJ18" s="187">
        <v>17730</v>
      </c>
      <c r="BK18" s="187"/>
      <c r="BL18" s="187">
        <v>1135</v>
      </c>
      <c r="BM18" s="187"/>
      <c r="BN18" s="187">
        <v>113</v>
      </c>
      <c r="BO18" s="187">
        <v>4821</v>
      </c>
      <c r="BP18" s="187"/>
      <c r="BQ18" s="187"/>
      <c r="BR18" s="187"/>
      <c r="BS18" s="187"/>
      <c r="BT18" s="187"/>
    </row>
    <row r="19" spans="2:72" s="22" customFormat="1" outlineLevel="1" x14ac:dyDescent="0.25">
      <c r="B19" s="214" t="s">
        <v>53</v>
      </c>
      <c r="C19" s="214" t="s">
        <v>32</v>
      </c>
      <c r="D19" s="23">
        <v>-1422</v>
      </c>
      <c r="E19" s="23">
        <v>-2414</v>
      </c>
      <c r="F19" s="23">
        <v>-5538</v>
      </c>
      <c r="G19" s="23">
        <v>-6614</v>
      </c>
      <c r="H19" s="24"/>
      <c r="I19" s="25">
        <v>-507</v>
      </c>
      <c r="J19" s="23">
        <v>-1103</v>
      </c>
      <c r="K19" s="23">
        <v>-1965</v>
      </c>
      <c r="L19" s="23">
        <v>-2616</v>
      </c>
      <c r="M19" s="23"/>
      <c r="N19" s="25">
        <v>-600</v>
      </c>
      <c r="O19" s="23">
        <v>-2656</v>
      </c>
      <c r="P19" s="23">
        <v>-5102</v>
      </c>
      <c r="Q19" s="23">
        <v>-10678</v>
      </c>
      <c r="R19" s="23"/>
      <c r="S19" s="25">
        <v>-4874</v>
      </c>
      <c r="T19" s="25">
        <v>-8222</v>
      </c>
      <c r="U19" s="25">
        <v>-6795</v>
      </c>
      <c r="V19" s="25">
        <v>-7405</v>
      </c>
      <c r="W19" s="23"/>
      <c r="X19" s="25">
        <v>-4386</v>
      </c>
      <c r="Y19" s="25">
        <v>-5740</v>
      </c>
      <c r="Z19" s="25">
        <v>-7204</v>
      </c>
      <c r="AA19" s="25">
        <v>-7776</v>
      </c>
      <c r="AB19" s="23"/>
      <c r="AC19" s="25">
        <v>-989</v>
      </c>
      <c r="AD19" s="25">
        <v>-1574</v>
      </c>
      <c r="AE19" s="25">
        <v>-2480</v>
      </c>
      <c r="AF19" s="25">
        <v>-561</v>
      </c>
      <c r="AG19" s="25"/>
      <c r="AH19" s="25">
        <v>-373</v>
      </c>
      <c r="AI19" s="25"/>
      <c r="AJ19" s="25"/>
      <c r="AK19" s="175"/>
      <c r="AL19" s="23"/>
      <c r="AM19" s="187">
        <v>-575</v>
      </c>
      <c r="AN19" s="187">
        <v>-827</v>
      </c>
      <c r="AO19" s="187">
        <v>-524</v>
      </c>
      <c r="AP19" s="187">
        <v>-799</v>
      </c>
      <c r="AQ19" s="23"/>
      <c r="AR19" s="187"/>
      <c r="AS19" s="187"/>
      <c r="AT19" s="187"/>
      <c r="AU19" s="187"/>
      <c r="AV19" s="187"/>
      <c r="AW19" s="187">
        <v>-48</v>
      </c>
      <c r="AX19" s="187">
        <v>-689</v>
      </c>
      <c r="AY19" s="187">
        <v>-546</v>
      </c>
      <c r="AZ19" s="295"/>
      <c r="BA19" s="187"/>
      <c r="BB19" s="187">
        <v>-2610</v>
      </c>
      <c r="BC19" s="187">
        <v>-11382</v>
      </c>
      <c r="BD19" s="187">
        <v>-10280</v>
      </c>
      <c r="BE19" s="187">
        <v>-2668</v>
      </c>
      <c r="BF19" s="276"/>
      <c r="BG19" s="187"/>
      <c r="BH19" s="187"/>
      <c r="BI19" s="187"/>
      <c r="BJ19" s="187"/>
      <c r="BK19" s="276"/>
      <c r="BL19" s="187"/>
      <c r="BM19" s="187">
        <v>-4457</v>
      </c>
      <c r="BN19" s="187"/>
      <c r="BO19" s="187"/>
      <c r="BP19" s="187"/>
      <c r="BQ19" s="187">
        <v>-10747</v>
      </c>
      <c r="BR19" s="187">
        <v>-19765</v>
      </c>
      <c r="BS19" s="187">
        <v>-11794</v>
      </c>
      <c r="BT19" s="187">
        <v>-12640</v>
      </c>
    </row>
    <row r="20" spans="2:72" s="22" customFormat="1" outlineLevel="1" x14ac:dyDescent="0.25">
      <c r="B20" s="214" t="s">
        <v>335</v>
      </c>
      <c r="C20" s="214" t="s">
        <v>336</v>
      </c>
      <c r="D20" s="23">
        <v>-10</v>
      </c>
      <c r="E20" s="23">
        <v>-14</v>
      </c>
      <c r="F20" s="23">
        <v>-21</v>
      </c>
      <c r="G20" s="23">
        <v>-31</v>
      </c>
      <c r="H20" s="24"/>
      <c r="I20" s="25">
        <v>-74</v>
      </c>
      <c r="J20" s="23">
        <v>-54</v>
      </c>
      <c r="K20" s="23">
        <v>-80</v>
      </c>
      <c r="L20" s="23">
        <v>-151</v>
      </c>
      <c r="M20" s="23"/>
      <c r="N20" s="25">
        <v>-27</v>
      </c>
      <c r="O20" s="23">
        <v>-67</v>
      </c>
      <c r="P20" s="23">
        <v>-68</v>
      </c>
      <c r="Q20" s="23">
        <v>-129</v>
      </c>
      <c r="R20" s="23"/>
      <c r="S20" s="25">
        <v>-42</v>
      </c>
      <c r="T20" s="25">
        <v>-56</v>
      </c>
      <c r="U20" s="25">
        <v>-231</v>
      </c>
      <c r="V20" s="25">
        <v>-715</v>
      </c>
      <c r="W20" s="23"/>
      <c r="X20" s="25">
        <v>-47</v>
      </c>
      <c r="Y20" s="25">
        <v>-164</v>
      </c>
      <c r="Z20" s="25">
        <v>-243</v>
      </c>
      <c r="AA20" s="25">
        <v>-213</v>
      </c>
      <c r="AB20" s="23"/>
      <c r="AC20" s="25">
        <v>-9</v>
      </c>
      <c r="AD20" s="25">
        <v>-17</v>
      </c>
      <c r="AE20" s="25">
        <v>-86</v>
      </c>
      <c r="AF20" s="25">
        <v>-122</v>
      </c>
      <c r="AG20" s="25"/>
      <c r="AH20" s="25">
        <v>-55</v>
      </c>
      <c r="AI20" s="25">
        <v>-839</v>
      </c>
      <c r="AJ20" s="25">
        <v>-588</v>
      </c>
      <c r="AK20" s="187">
        <v>-1033</v>
      </c>
      <c r="AL20" s="23"/>
      <c r="AM20" s="187">
        <v>-440</v>
      </c>
      <c r="AN20" s="187">
        <v>-19</v>
      </c>
      <c r="AO20" s="187">
        <v>-64</v>
      </c>
      <c r="AP20" s="187">
        <v>-205</v>
      </c>
      <c r="AQ20" s="23"/>
      <c r="AR20" s="187">
        <v>-40</v>
      </c>
      <c r="AS20" s="187">
        <v>-47</v>
      </c>
      <c r="AT20" s="187">
        <v>-158</v>
      </c>
      <c r="AU20" s="187">
        <v>-251</v>
      </c>
      <c r="AV20" s="187"/>
      <c r="AW20" s="187">
        <v>-18</v>
      </c>
      <c r="AX20" s="187">
        <v>-231</v>
      </c>
      <c r="AY20" s="187">
        <v>-304</v>
      </c>
      <c r="AZ20" s="295"/>
      <c r="BA20" s="187"/>
      <c r="BB20" s="187">
        <v>-32</v>
      </c>
      <c r="BC20" s="187">
        <v>-110</v>
      </c>
      <c r="BD20" s="187">
        <v>-159</v>
      </c>
      <c r="BE20" s="187">
        <v>-157</v>
      </c>
      <c r="BF20" s="276"/>
      <c r="BG20" s="187">
        <v>-27</v>
      </c>
      <c r="BH20" s="187">
        <v>-106</v>
      </c>
      <c r="BI20" s="187">
        <v>-153</v>
      </c>
      <c r="BJ20" s="187">
        <v>-65</v>
      </c>
      <c r="BK20" s="276"/>
      <c r="BL20" s="187">
        <v>-257</v>
      </c>
      <c r="BM20" s="187">
        <v>-164</v>
      </c>
      <c r="BN20" s="187">
        <v>-183</v>
      </c>
      <c r="BO20" s="187">
        <v>-344</v>
      </c>
      <c r="BP20" s="187"/>
      <c r="BQ20" s="187">
        <v>-33</v>
      </c>
      <c r="BR20" s="187">
        <v>-107</v>
      </c>
      <c r="BS20" s="187">
        <v>-202</v>
      </c>
      <c r="BT20" s="187">
        <v>-264</v>
      </c>
    </row>
    <row r="21" spans="2:72" s="22" customFormat="1" outlineLevel="1" x14ac:dyDescent="0.25">
      <c r="B21" s="214" t="s">
        <v>285</v>
      </c>
      <c r="C21" s="214" t="s">
        <v>284</v>
      </c>
      <c r="D21" s="23"/>
      <c r="E21" s="23"/>
      <c r="F21" s="23"/>
      <c r="G21" s="23"/>
      <c r="H21" s="24"/>
      <c r="I21" s="25"/>
      <c r="J21" s="23"/>
      <c r="K21" s="23"/>
      <c r="L21" s="23"/>
      <c r="M21" s="23"/>
      <c r="N21" s="25"/>
      <c r="O21" s="23"/>
      <c r="P21" s="23"/>
      <c r="Q21" s="23"/>
      <c r="R21" s="23"/>
      <c r="S21" s="25"/>
      <c r="T21" s="25"/>
      <c r="U21" s="25"/>
      <c r="V21" s="25"/>
      <c r="W21" s="23"/>
      <c r="X21" s="25"/>
      <c r="Y21" s="25"/>
      <c r="Z21" s="25"/>
      <c r="AA21" s="25"/>
      <c r="AB21" s="23"/>
      <c r="AC21" s="25"/>
      <c r="AD21" s="25"/>
      <c r="AE21" s="25"/>
      <c r="AF21" s="25"/>
      <c r="AG21" s="25"/>
      <c r="AH21" s="25"/>
      <c r="AI21" s="25">
        <v>-905</v>
      </c>
      <c r="AJ21" s="25">
        <v>-905</v>
      </c>
      <c r="AK21" s="187">
        <v>-905</v>
      </c>
      <c r="AL21" s="23"/>
      <c r="AM21" s="187"/>
      <c r="AN21" s="187"/>
      <c r="AO21" s="187"/>
      <c r="AP21" s="187"/>
      <c r="AQ21" s="23"/>
      <c r="AR21" s="187"/>
      <c r="AS21" s="187"/>
      <c r="AT21" s="187"/>
      <c r="AU21" s="187"/>
      <c r="AV21" s="187"/>
      <c r="AW21" s="187"/>
      <c r="AX21" s="187"/>
      <c r="AY21" s="187"/>
      <c r="AZ21" s="295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</row>
    <row r="22" spans="2:72" s="22" customFormat="1" outlineLevel="1" x14ac:dyDescent="0.25">
      <c r="B22" s="214" t="s">
        <v>194</v>
      </c>
      <c r="C22" s="214" t="s">
        <v>193</v>
      </c>
      <c r="D22" s="23"/>
      <c r="E22" s="23"/>
      <c r="F22" s="23"/>
      <c r="G22" s="23"/>
      <c r="H22" s="24"/>
      <c r="I22" s="25"/>
      <c r="J22" s="23"/>
      <c r="K22" s="23"/>
      <c r="L22" s="23"/>
      <c r="M22" s="23"/>
      <c r="N22" s="25"/>
      <c r="O22" s="23"/>
      <c r="P22" s="23"/>
      <c r="Q22" s="23"/>
      <c r="R22" s="23"/>
      <c r="S22" s="25"/>
      <c r="T22" s="25">
        <v>-320</v>
      </c>
      <c r="U22" s="25"/>
      <c r="V22" s="25"/>
      <c r="W22" s="23"/>
      <c r="X22" s="25"/>
      <c r="Y22" s="25"/>
      <c r="Z22" s="25"/>
      <c r="AA22" s="25"/>
      <c r="AB22" s="23"/>
      <c r="AC22" s="25"/>
      <c r="AD22" s="25"/>
      <c r="AE22" s="25"/>
      <c r="AF22" s="25"/>
      <c r="AG22" s="25"/>
      <c r="AH22" s="25"/>
      <c r="AI22" s="25"/>
      <c r="AJ22" s="25"/>
      <c r="AK22" s="175"/>
      <c r="AL22" s="23"/>
      <c r="AM22" s="175"/>
      <c r="AN22" s="175"/>
      <c r="AO22" s="175"/>
      <c r="AP22" s="187"/>
      <c r="AQ22" s="23"/>
      <c r="AR22" s="175"/>
      <c r="AS22" s="175"/>
      <c r="AT22" s="175"/>
      <c r="AU22" s="175"/>
      <c r="AV22" s="175"/>
      <c r="AW22" s="175"/>
      <c r="AX22" s="187"/>
      <c r="AY22" s="187"/>
      <c r="AZ22" s="297"/>
      <c r="BA22" s="175"/>
      <c r="BB22" s="175"/>
      <c r="BC22" s="187"/>
      <c r="BD22" s="187"/>
      <c r="BE22" s="175"/>
      <c r="BF22" s="187"/>
      <c r="BG22" s="175"/>
      <c r="BH22" s="187"/>
      <c r="BI22" s="187"/>
      <c r="BJ22" s="175"/>
      <c r="BK22" s="187"/>
      <c r="BL22" s="175"/>
      <c r="BM22" s="187"/>
      <c r="BN22" s="187"/>
      <c r="BO22" s="187"/>
      <c r="BP22" s="187"/>
      <c r="BQ22" s="175"/>
      <c r="BR22" s="187"/>
      <c r="BS22" s="187"/>
      <c r="BT22" s="187"/>
    </row>
    <row r="23" spans="2:72" s="22" customFormat="1" outlineLevel="1" x14ac:dyDescent="0.25">
      <c r="B23" s="214" t="s">
        <v>330</v>
      </c>
      <c r="C23" s="214" t="s">
        <v>328</v>
      </c>
      <c r="D23" s="23"/>
      <c r="E23" s="23"/>
      <c r="F23" s="23"/>
      <c r="G23" s="23"/>
      <c r="H23" s="24"/>
      <c r="I23" s="25"/>
      <c r="J23" s="23"/>
      <c r="K23" s="23"/>
      <c r="L23" s="23"/>
      <c r="M23" s="23"/>
      <c r="N23" s="25"/>
      <c r="O23" s="23"/>
      <c r="P23" s="23"/>
      <c r="Q23" s="23"/>
      <c r="R23" s="23"/>
      <c r="S23" s="25"/>
      <c r="T23" s="25"/>
      <c r="U23" s="25"/>
      <c r="V23" s="25"/>
      <c r="W23" s="23"/>
      <c r="X23" s="25"/>
      <c r="Y23" s="25"/>
      <c r="Z23" s="25"/>
      <c r="AA23" s="25"/>
      <c r="AB23" s="23"/>
      <c r="AC23" s="25"/>
      <c r="AD23" s="25"/>
      <c r="AE23" s="25"/>
      <c r="AF23" s="25"/>
      <c r="AG23" s="25"/>
      <c r="AH23" s="25"/>
      <c r="AI23" s="25"/>
      <c r="AJ23" s="25"/>
      <c r="AK23" s="175"/>
      <c r="AL23" s="23"/>
      <c r="AM23" s="175"/>
      <c r="AN23" s="175"/>
      <c r="AO23" s="175"/>
      <c r="AP23" s="187"/>
      <c r="AQ23" s="23"/>
      <c r="AR23" s="175"/>
      <c r="AS23" s="175"/>
      <c r="AT23" s="175"/>
      <c r="AU23" s="175"/>
      <c r="AV23" s="175"/>
      <c r="AW23" s="175"/>
      <c r="AX23" s="187"/>
      <c r="AY23" s="187"/>
      <c r="AZ23" s="297"/>
      <c r="BA23" s="175"/>
      <c r="BB23" s="175"/>
      <c r="BC23" s="187"/>
      <c r="BD23" s="187">
        <v>-1440</v>
      </c>
      <c r="BE23" s="175"/>
      <c r="BF23" s="187"/>
      <c r="BG23" s="175"/>
      <c r="BH23" s="187"/>
      <c r="BI23" s="187"/>
      <c r="BJ23" s="175"/>
      <c r="BK23" s="187"/>
      <c r="BL23" s="175"/>
      <c r="BM23" s="187"/>
      <c r="BN23" s="187"/>
      <c r="BO23" s="187"/>
      <c r="BP23" s="187"/>
      <c r="BQ23" s="175"/>
      <c r="BR23" s="187"/>
      <c r="BS23" s="187"/>
      <c r="BT23" s="187"/>
    </row>
    <row r="24" spans="2:72" s="22" customFormat="1" outlineLevel="1" x14ac:dyDescent="0.25">
      <c r="B24" s="214" t="s">
        <v>338</v>
      </c>
      <c r="C24" s="214" t="s">
        <v>337</v>
      </c>
      <c r="D24" s="23"/>
      <c r="E24" s="23"/>
      <c r="F24" s="23"/>
      <c r="G24" s="23"/>
      <c r="H24" s="24"/>
      <c r="I24" s="25"/>
      <c r="J24" s="23"/>
      <c r="K24" s="23"/>
      <c r="L24" s="23"/>
      <c r="M24" s="23"/>
      <c r="N24" s="25"/>
      <c r="O24" s="23"/>
      <c r="P24" s="23"/>
      <c r="Q24" s="23"/>
      <c r="R24" s="23"/>
      <c r="S24" s="25"/>
      <c r="T24" s="25"/>
      <c r="U24" s="25"/>
      <c r="V24" s="25"/>
      <c r="W24" s="23"/>
      <c r="X24" s="25"/>
      <c r="Y24" s="25"/>
      <c r="Z24" s="25"/>
      <c r="AA24" s="25"/>
      <c r="AB24" s="23"/>
      <c r="AC24" s="25"/>
      <c r="AD24" s="25"/>
      <c r="AE24" s="25"/>
      <c r="AF24" s="25"/>
      <c r="AG24" s="25"/>
      <c r="AH24" s="25"/>
      <c r="AI24" s="25"/>
      <c r="AJ24" s="25"/>
      <c r="AK24" s="175"/>
      <c r="AL24" s="23"/>
      <c r="AM24" s="175"/>
      <c r="AN24" s="175"/>
      <c r="AO24" s="175"/>
      <c r="AP24" s="187"/>
      <c r="AQ24" s="23"/>
      <c r="AR24" s="175"/>
      <c r="AS24" s="175"/>
      <c r="AT24" s="175"/>
      <c r="AU24" s="175"/>
      <c r="AV24" s="175"/>
      <c r="AW24" s="175"/>
      <c r="AX24" s="187"/>
      <c r="AY24" s="187"/>
      <c r="AZ24" s="297"/>
      <c r="BA24" s="175"/>
      <c r="BB24" s="175"/>
      <c r="BC24" s="187"/>
      <c r="BD24" s="187"/>
      <c r="BE24" s="187">
        <v>-1185</v>
      </c>
      <c r="BF24" s="276"/>
      <c r="BG24" s="187"/>
      <c r="BH24" s="187"/>
      <c r="BI24" s="187"/>
      <c r="BJ24" s="187">
        <v>-782</v>
      </c>
      <c r="BK24" s="276"/>
      <c r="BL24" s="187"/>
      <c r="BM24" s="187"/>
      <c r="BN24" s="187"/>
      <c r="BO24" s="187"/>
      <c r="BP24" s="187"/>
      <c r="BQ24" s="187"/>
      <c r="BR24" s="187"/>
      <c r="BS24" s="187"/>
      <c r="BT24" s="187"/>
    </row>
    <row r="25" spans="2:72" s="22" customFormat="1" outlineLevel="1" x14ac:dyDescent="0.25">
      <c r="B25" s="214" t="s">
        <v>51</v>
      </c>
      <c r="C25" s="214" t="s">
        <v>5</v>
      </c>
      <c r="D25" s="23">
        <f>(D17-(D19+D18+D20))</f>
        <v>-73</v>
      </c>
      <c r="E25" s="23">
        <f>(E17-(E19+E18+E20))</f>
        <v>-270</v>
      </c>
      <c r="F25" s="23">
        <f>(F17-(F19+F18+F20))</f>
        <v>-546</v>
      </c>
      <c r="G25" s="23">
        <f>(G17-(G19+G18+G20))</f>
        <v>-491</v>
      </c>
      <c r="H25" s="24"/>
      <c r="I25" s="25">
        <f>(I17-(I19+I18+I20))</f>
        <v>6</v>
      </c>
      <c r="J25" s="23">
        <f>(J17-(J19+J18+J20))</f>
        <v>-146</v>
      </c>
      <c r="K25" s="23">
        <f>(K17-(K19+K18+K20))</f>
        <v>-274</v>
      </c>
      <c r="L25" s="23">
        <f>(L17-(L19+L18+L20))</f>
        <v>-226</v>
      </c>
      <c r="M25" s="23"/>
      <c r="N25" s="25">
        <f>(N17-(N19+N18+N20))</f>
        <v>-113</v>
      </c>
      <c r="O25" s="25">
        <f>(O17-(O19+O18+O20))</f>
        <v>-313</v>
      </c>
      <c r="P25" s="25">
        <f>(P17-(P19+P18+P20))</f>
        <v>-331</v>
      </c>
      <c r="Q25" s="25">
        <f>(Q17-(Q19+Q18+Q20))</f>
        <v>-290</v>
      </c>
      <c r="R25" s="23"/>
      <c r="S25" s="25">
        <f>(S17-(S19+S18+S20))</f>
        <v>-82</v>
      </c>
      <c r="T25" s="25">
        <f>(T17-(T19+T18+T20+T22))</f>
        <v>-299</v>
      </c>
      <c r="U25" s="25">
        <f>(U17-(U19+U18+U20+U22))</f>
        <v>-321</v>
      </c>
      <c r="V25" s="25">
        <f>(V17-(V19+V18+V20+V22))</f>
        <v>-536</v>
      </c>
      <c r="W25" s="23"/>
      <c r="X25" s="25">
        <f>(X17-(X19+X18+X20))</f>
        <v>-28</v>
      </c>
      <c r="Y25" s="25">
        <f>(Y17-(Y19+Y18+Y20))</f>
        <v>-277</v>
      </c>
      <c r="Z25" s="25">
        <f>(Z17-(Z19+Z18+Z20))</f>
        <v>-599</v>
      </c>
      <c r="AA25" s="25">
        <f>(AA17-(AA19+AA18+AA20+AA22))</f>
        <v>-538</v>
      </c>
      <c r="AB25" s="23"/>
      <c r="AC25" s="25">
        <f>(AC17-(AC19+AC18+AC20))</f>
        <v>-126</v>
      </c>
      <c r="AD25" s="25">
        <f>(AD17-(AD19+AD18+AD20))</f>
        <v>-500</v>
      </c>
      <c r="AE25" s="25">
        <f>(AE17-(AE19+AE18+AE20))</f>
        <v>-643</v>
      </c>
      <c r="AF25" s="25">
        <f>(AF17-(AF19+AF18+AF20))</f>
        <v>317</v>
      </c>
      <c r="AG25" s="25"/>
      <c r="AH25" s="25">
        <f>(AH17-(AH19+AH18+AH20))</f>
        <v>-4</v>
      </c>
      <c r="AI25" s="25">
        <f>(AI17-(AI19+AI18+AI20+AI21))</f>
        <v>-46</v>
      </c>
      <c r="AJ25" s="25">
        <f>(AJ17-(AJ19+AJ18+AJ20+AJ21))</f>
        <v>-54</v>
      </c>
      <c r="AK25" s="187">
        <f>(AK17-(AK19+AK18+AK20+AK21))</f>
        <v>239</v>
      </c>
      <c r="AL25" s="23"/>
      <c r="AM25" s="25">
        <f>(AM17-(AM19+AM18+AM20))</f>
        <v>580</v>
      </c>
      <c r="AN25" s="25">
        <f>(AN17-(AN19+AN18+AN20+AN21))</f>
        <v>12</v>
      </c>
      <c r="AO25" s="25">
        <f>(AO17-(AO19+AO18+AO20+AO21))</f>
        <v>-156</v>
      </c>
      <c r="AP25" s="187">
        <f>(AP17-(AP19+AP18+AP20+AP21))</f>
        <v>-570</v>
      </c>
      <c r="AQ25" s="23"/>
      <c r="AR25" s="25">
        <f>(AR17-(AR19+AR18+AR20))</f>
        <v>-105</v>
      </c>
      <c r="AS25" s="25">
        <f>(AS17-(AS19+AS18+AS20))</f>
        <v>-250</v>
      </c>
      <c r="AT25" s="25">
        <f>(AT17-(AT19+AT18+AT20))</f>
        <v>-373</v>
      </c>
      <c r="AU25" s="224">
        <f>(AU17-(AU19+AU18+AU20+AU21))</f>
        <v>-152</v>
      </c>
      <c r="AV25" s="224"/>
      <c r="AW25" s="224">
        <f>(AW17-(AW19+AW18+AW20+AW21))</f>
        <v>-53</v>
      </c>
      <c r="AX25" s="187">
        <f>(AX17-(AX19+AX18+AX20+AX21))</f>
        <v>127</v>
      </c>
      <c r="AY25" s="187">
        <f>(AY17-(AY19+AY18+AY20+AY21))</f>
        <v>216</v>
      </c>
      <c r="AZ25" s="298"/>
      <c r="BA25" s="224"/>
      <c r="BB25" s="224">
        <f>(BB17-(BB19+BB18+BB20+BB21))</f>
        <v>-232</v>
      </c>
      <c r="BC25" s="187">
        <f>(BC17-(BC19+BC18+BC20+BC21))</f>
        <v>-210</v>
      </c>
      <c r="BD25" s="224">
        <f>(BD17-(BD19+BD18+BD20+BD21+BD22+BD23))</f>
        <v>-537</v>
      </c>
      <c r="BE25" s="224">
        <f>(BE17-(BE19+BE18+BE20+BE21+BE24))</f>
        <v>-6874</v>
      </c>
      <c r="BF25" s="224"/>
      <c r="BG25" s="224">
        <f>(BG17-(BG19+BG18+BG20+BG21))</f>
        <v>173</v>
      </c>
      <c r="BH25" s="187">
        <f>(BH17-(BH19+BH18+BH20+BH21))</f>
        <v>413</v>
      </c>
      <c r="BI25" s="187">
        <f>(BI17-(BI19+BI18+BI20+BI21))</f>
        <v>11</v>
      </c>
      <c r="BJ25" s="224">
        <f>(BJ17-(BJ19+BJ18+BJ20+BJ21+BJ24))</f>
        <v>1187</v>
      </c>
      <c r="BK25" s="224"/>
      <c r="BL25" s="224">
        <f>(BL17-(BL19+BL18+BL20+BL21))</f>
        <v>229</v>
      </c>
      <c r="BM25" s="187">
        <f>(BM17-(BM19+BM18+BM20+BM21))</f>
        <v>-168</v>
      </c>
      <c r="BN25" s="187">
        <f>(BN17-(BN19+BN18+BN20+BN21))</f>
        <v>532</v>
      </c>
      <c r="BO25" s="187">
        <f>(BO17-(BO19+BO18+BO20+BO21))</f>
        <v>803</v>
      </c>
      <c r="BP25" s="187"/>
      <c r="BQ25" s="224">
        <f>(BQ17-(BQ19+BQ18+BQ20+BQ21))</f>
        <v>1145</v>
      </c>
      <c r="BR25" s="187">
        <f>(BR17-(BR19+BR18+BR20+BR21))</f>
        <v>207</v>
      </c>
      <c r="BS25" s="187">
        <f>(BS17-(BS19+BS18+BS20+BS21))</f>
        <v>197</v>
      </c>
      <c r="BT25" s="187">
        <f>(BT17-(BT19+BT18+BT20+BT21))</f>
        <v>-1720</v>
      </c>
    </row>
    <row r="26" spans="2:72" x14ac:dyDescent="0.25">
      <c r="B26" s="115" t="s">
        <v>55</v>
      </c>
      <c r="C26" s="115" t="s">
        <v>54</v>
      </c>
      <c r="D26" s="73">
        <f>SUM(D10:D17)</f>
        <v>3408</v>
      </c>
      <c r="E26" s="73">
        <f>SUM(E10:E17)</f>
        <v>9411</v>
      </c>
      <c r="F26" s="73">
        <f>SUM(F10:F17)</f>
        <v>14696</v>
      </c>
      <c r="G26" s="73">
        <f>SUM(G10:G17)</f>
        <v>18420</v>
      </c>
      <c r="H26" s="73"/>
      <c r="I26" s="73">
        <f>SUM(I10:I17)</f>
        <v>4305</v>
      </c>
      <c r="J26" s="73">
        <f>SUM(J10:J17)</f>
        <v>9737</v>
      </c>
      <c r="K26" s="73">
        <f>SUM(K10:K17)</f>
        <v>11991</v>
      </c>
      <c r="L26" s="73">
        <f>SUM(L10:L17)</f>
        <v>13980</v>
      </c>
      <c r="M26" s="73"/>
      <c r="N26" s="73">
        <f>SUM(N10:N17)</f>
        <v>4805</v>
      </c>
      <c r="O26" s="73">
        <f>SUM(O10:O17)</f>
        <v>5938</v>
      </c>
      <c r="P26" s="73">
        <f>SUM(P10:P17)</f>
        <v>11199</v>
      </c>
      <c r="Q26" s="73">
        <f>SUM(Q10:Q17)</f>
        <v>20955</v>
      </c>
      <c r="R26" s="73"/>
      <c r="S26" s="73">
        <f>SUM(S10:S17)</f>
        <v>10943</v>
      </c>
      <c r="T26" s="73">
        <f>SUM(T10:T17)</f>
        <v>15883</v>
      </c>
      <c r="U26" s="73">
        <f>SUM(U10:U17)</f>
        <v>28349</v>
      </c>
      <c r="V26" s="73">
        <f>SUM(V10:V17)</f>
        <v>38426</v>
      </c>
      <c r="W26" s="73"/>
      <c r="X26" s="73">
        <f>SUM(X10:X17)</f>
        <v>7463</v>
      </c>
      <c r="Y26" s="73">
        <f>SUM(Y10:Y17)</f>
        <v>13113</v>
      </c>
      <c r="Z26" s="73">
        <f>SUM(Z10:Z17)</f>
        <v>16776</v>
      </c>
      <c r="AA26" s="73">
        <f>SUM(AA10:AA17)</f>
        <v>20898</v>
      </c>
      <c r="AB26" s="73"/>
      <c r="AC26" s="73">
        <f>SUM(AC10:AC17)</f>
        <v>5080</v>
      </c>
      <c r="AD26" s="73">
        <f>SUM(AD10:AD17)</f>
        <v>10483</v>
      </c>
      <c r="AE26" s="73">
        <f>SUM(AE10:AE17)</f>
        <v>14815</v>
      </c>
      <c r="AF26" s="73">
        <f>SUM(AF10:AF17)</f>
        <v>21177</v>
      </c>
      <c r="AG26" s="73"/>
      <c r="AH26" s="73">
        <f>SUM(AH10:AH17)</f>
        <v>5468</v>
      </c>
      <c r="AI26" s="73">
        <f>SUM(AI10:AI17)</f>
        <v>10012</v>
      </c>
      <c r="AJ26" s="73">
        <f>SUM(AJ10:AJ17)</f>
        <v>18577</v>
      </c>
      <c r="AK26" s="188">
        <f>SUM(AK10:AK17)</f>
        <v>27439</v>
      </c>
      <c r="AL26" s="73"/>
      <c r="AM26" s="188">
        <f>SUM(AM10:AM17)</f>
        <v>6681</v>
      </c>
      <c r="AN26" s="73">
        <f>SUM(AN10:AN17)</f>
        <v>15022</v>
      </c>
      <c r="AO26" s="73">
        <f>SUM(AO10:AO17)</f>
        <v>21081</v>
      </c>
      <c r="AP26" s="225">
        <f>SUM(AP10:AP17)</f>
        <v>23401</v>
      </c>
      <c r="AQ26" s="73"/>
      <c r="AR26" s="188">
        <f>SUM(AR10:AR17)</f>
        <v>5710</v>
      </c>
      <c r="AS26" s="188">
        <f>SUM(AS10:AS17)</f>
        <v>10432</v>
      </c>
      <c r="AT26" s="188">
        <f>SUM(AT10:AT17)</f>
        <v>19459</v>
      </c>
      <c r="AU26" s="225">
        <f>SUM(AU10:AU17)</f>
        <v>26029</v>
      </c>
      <c r="AV26" s="225"/>
      <c r="AW26" s="225">
        <f>SUM(AW10:AW17)</f>
        <v>12720</v>
      </c>
      <c r="AX26" s="188">
        <f>SUM(AX10:AX17)</f>
        <v>33444</v>
      </c>
      <c r="AY26" s="188">
        <f>SUM(AY10:AY17)</f>
        <v>59512</v>
      </c>
      <c r="AZ26" s="299"/>
      <c r="BA26" s="225"/>
      <c r="BB26" s="225">
        <f>SUM(BB10:BB17)</f>
        <v>49986</v>
      </c>
      <c r="BC26" s="188">
        <f>SUM(BC10:BC17)</f>
        <v>63835</v>
      </c>
      <c r="BD26" s="188">
        <f>SUM(BD10:BD17)</f>
        <v>85916</v>
      </c>
      <c r="BE26" s="225">
        <f>SUM(BE10:BE17)</f>
        <v>120262</v>
      </c>
      <c r="BF26" s="225"/>
      <c r="BG26" s="225">
        <f>SUM(BG10:BG17)-BG13</f>
        <v>25546</v>
      </c>
      <c r="BH26" s="188">
        <f t="shared" ref="BH26:BO26" si="2">SUM(BH10:BH17)-BH13</f>
        <v>43842</v>
      </c>
      <c r="BI26" s="188">
        <f t="shared" si="2"/>
        <v>66682</v>
      </c>
      <c r="BJ26" s="225">
        <f t="shared" si="2"/>
        <v>73117</v>
      </c>
      <c r="BK26" s="225"/>
      <c r="BL26" s="225">
        <f t="shared" si="2"/>
        <v>11481</v>
      </c>
      <c r="BM26" s="188">
        <f t="shared" si="2"/>
        <v>20114</v>
      </c>
      <c r="BN26" s="188">
        <f t="shared" si="2"/>
        <v>35093</v>
      </c>
      <c r="BO26" s="188">
        <f t="shared" si="2"/>
        <v>52111</v>
      </c>
      <c r="BP26" s="188"/>
      <c r="BQ26" s="225">
        <f t="shared" ref="BQ26" si="3">SUM(BQ10:BQ17)-BQ13</f>
        <v>12268.000000000002</v>
      </c>
      <c r="BR26" s="188">
        <f t="shared" ref="BR26:BT26" si="4">SUM(BR10:BR17)-BR13</f>
        <v>25711.999999999996</v>
      </c>
      <c r="BS26" s="188">
        <f t="shared" si="4"/>
        <v>49033</v>
      </c>
      <c r="BT26" s="188">
        <f t="shared" si="4"/>
        <v>46406</v>
      </c>
    </row>
    <row r="27" spans="2:72" x14ac:dyDescent="0.25">
      <c r="B27" s="52" t="s">
        <v>50</v>
      </c>
      <c r="C27" s="52" t="s">
        <v>82</v>
      </c>
      <c r="D27" s="89">
        <v>262</v>
      </c>
      <c r="E27" s="19">
        <v>242</v>
      </c>
      <c r="F27" s="20">
        <v>260</v>
      </c>
      <c r="G27" s="20">
        <v>309</v>
      </c>
      <c r="H27" s="20"/>
      <c r="I27" s="21">
        <v>17</v>
      </c>
      <c r="J27" s="19">
        <v>40</v>
      </c>
      <c r="K27" s="19">
        <v>479</v>
      </c>
      <c r="L27" s="19">
        <v>5392</v>
      </c>
      <c r="M27" s="19"/>
      <c r="N27" s="21">
        <v>670</v>
      </c>
      <c r="O27" s="19">
        <v>3155</v>
      </c>
      <c r="P27" s="19">
        <v>8098</v>
      </c>
      <c r="Q27" s="19">
        <v>8088</v>
      </c>
      <c r="R27" s="19"/>
      <c r="S27" s="21">
        <v>-23</v>
      </c>
      <c r="T27" s="21">
        <v>-120</v>
      </c>
      <c r="U27" s="21">
        <v>-82</v>
      </c>
      <c r="V27" s="21">
        <v>-31</v>
      </c>
      <c r="W27" s="19"/>
      <c r="X27" s="21">
        <v>5461</v>
      </c>
      <c r="Y27" s="21">
        <v>5391</v>
      </c>
      <c r="Z27" s="21">
        <v>5406</v>
      </c>
      <c r="AA27" s="21">
        <v>5389</v>
      </c>
      <c r="AB27" s="19"/>
      <c r="AC27" s="21">
        <v>2</v>
      </c>
      <c r="AD27" s="21">
        <v>6</v>
      </c>
      <c r="AE27" s="21">
        <v>8</v>
      </c>
      <c r="AF27" s="21">
        <v>-7</v>
      </c>
      <c r="AG27" s="21"/>
      <c r="AH27" s="21">
        <v>-10</v>
      </c>
      <c r="AI27" s="21">
        <v>-20</v>
      </c>
      <c r="AJ27" s="21">
        <v>-24</v>
      </c>
      <c r="AK27" s="132">
        <v>0</v>
      </c>
      <c r="AL27" s="19"/>
      <c r="AM27" s="132">
        <v>0</v>
      </c>
      <c r="AN27" s="132">
        <v>0</v>
      </c>
      <c r="AO27" s="132">
        <v>0</v>
      </c>
      <c r="AP27" s="132">
        <v>0</v>
      </c>
      <c r="AQ27" s="19"/>
      <c r="AR27" s="132"/>
      <c r="AS27" s="132"/>
      <c r="AT27" s="132"/>
      <c r="AU27" s="132"/>
      <c r="AV27" s="132"/>
      <c r="AW27" s="132"/>
      <c r="AX27" s="132"/>
      <c r="AY27" s="132"/>
      <c r="AZ27" s="294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</row>
    <row r="28" spans="2:72" x14ac:dyDescent="0.25">
      <c r="B28" s="52" t="s">
        <v>89</v>
      </c>
      <c r="C28" s="52" t="s">
        <v>90</v>
      </c>
      <c r="D28" s="21">
        <v>2774</v>
      </c>
      <c r="E28" s="19">
        <v>-333</v>
      </c>
      <c r="F28" s="19">
        <v>1167</v>
      </c>
      <c r="G28" s="19">
        <v>1560</v>
      </c>
      <c r="H28" s="20"/>
      <c r="I28" s="21">
        <v>-984</v>
      </c>
      <c r="J28" s="19">
        <v>-2896</v>
      </c>
      <c r="K28" s="19">
        <v>-1815</v>
      </c>
      <c r="L28" s="19">
        <v>-2437</v>
      </c>
      <c r="M28" s="19"/>
      <c r="N28" s="21">
        <v>-3832</v>
      </c>
      <c r="O28" s="19">
        <v>-525</v>
      </c>
      <c r="P28" s="19">
        <v>-6643</v>
      </c>
      <c r="Q28" s="19">
        <v>-22000</v>
      </c>
      <c r="R28" s="19"/>
      <c r="S28" s="21">
        <v>-1820</v>
      </c>
      <c r="T28" s="21">
        <v>1478</v>
      </c>
      <c r="U28" s="21">
        <v>-6510</v>
      </c>
      <c r="V28" s="21">
        <v>-10827</v>
      </c>
      <c r="W28" s="19"/>
      <c r="X28" s="21">
        <v>3387</v>
      </c>
      <c r="Y28" s="21">
        <v>4722</v>
      </c>
      <c r="Z28" s="21">
        <v>5584</v>
      </c>
      <c r="AA28" s="21">
        <v>8387</v>
      </c>
      <c r="AB28" s="19"/>
      <c r="AC28" s="21">
        <v>2613</v>
      </c>
      <c r="AD28" s="21">
        <v>115</v>
      </c>
      <c r="AE28" s="21">
        <v>409</v>
      </c>
      <c r="AF28" s="21">
        <v>358</v>
      </c>
      <c r="AG28" s="21"/>
      <c r="AH28" s="21">
        <v>272</v>
      </c>
      <c r="AI28" s="21">
        <v>-3095</v>
      </c>
      <c r="AJ28" s="21">
        <v>-5892</v>
      </c>
      <c r="AK28" s="132">
        <v>-8422</v>
      </c>
      <c r="AL28" s="19"/>
      <c r="AM28" s="132">
        <f>AN28-Quarter!AN28</f>
        <v>5051</v>
      </c>
      <c r="AN28" s="132">
        <v>6740</v>
      </c>
      <c r="AO28" s="132">
        <v>6307</v>
      </c>
      <c r="AP28" s="132">
        <v>7236</v>
      </c>
      <c r="AQ28" s="19"/>
      <c r="AR28" s="132">
        <f>AS28-Quarter!AS28</f>
        <v>-14194</v>
      </c>
      <c r="AS28" s="132">
        <v>-7376</v>
      </c>
      <c r="AT28" s="132">
        <v>-19298</v>
      </c>
      <c r="AU28" s="132">
        <v>-12821</v>
      </c>
      <c r="AV28" s="132"/>
      <c r="AW28" s="132">
        <v>-481</v>
      </c>
      <c r="AX28" s="132">
        <v>2465</v>
      </c>
      <c r="AY28" s="132">
        <v>2353</v>
      </c>
      <c r="AZ28" s="294"/>
      <c r="BA28" s="132"/>
      <c r="BB28" s="132">
        <v>-4916</v>
      </c>
      <c r="BC28" s="132">
        <v>26771</v>
      </c>
      <c r="BD28" s="132">
        <v>19575</v>
      </c>
      <c r="BE28" s="132">
        <v>6729</v>
      </c>
      <c r="BF28" s="275"/>
      <c r="BG28" s="132">
        <v>-1037</v>
      </c>
      <c r="BH28" s="132">
        <v>-14416</v>
      </c>
      <c r="BI28" s="132">
        <v>-24402</v>
      </c>
      <c r="BJ28" s="132">
        <v>-15057</v>
      </c>
      <c r="BK28" s="275"/>
      <c r="BL28" s="132">
        <v>-1366</v>
      </c>
      <c r="BM28" s="132">
        <v>7884</v>
      </c>
      <c r="BN28" s="132">
        <v>-1931</v>
      </c>
      <c r="BO28" s="132">
        <v>-7146</v>
      </c>
      <c r="BP28" s="132"/>
      <c r="BQ28" s="132">
        <v>10657</v>
      </c>
      <c r="BR28" s="132">
        <v>16998</v>
      </c>
      <c r="BS28" s="132">
        <v>3872</v>
      </c>
      <c r="BT28" s="132">
        <v>9879</v>
      </c>
    </row>
    <row r="29" spans="2:72" s="22" customFormat="1" outlineLevel="1" x14ac:dyDescent="0.25">
      <c r="B29" s="214" t="s">
        <v>52</v>
      </c>
      <c r="C29" s="214" t="s">
        <v>31</v>
      </c>
      <c r="D29" s="25">
        <v>3286</v>
      </c>
      <c r="E29" s="23">
        <v>5092</v>
      </c>
      <c r="F29" s="23">
        <v>6553</v>
      </c>
      <c r="G29" s="23">
        <v>8292</v>
      </c>
      <c r="H29" s="24"/>
      <c r="I29" s="25">
        <v>594</v>
      </c>
      <c r="J29" s="23">
        <v>830</v>
      </c>
      <c r="K29" s="23">
        <v>2350</v>
      </c>
      <c r="L29" s="23">
        <v>3766</v>
      </c>
      <c r="M29" s="23"/>
      <c r="N29" s="25">
        <v>540</v>
      </c>
      <c r="O29" s="23">
        <v>3904</v>
      </c>
      <c r="P29" s="23">
        <v>5982</v>
      </c>
      <c r="Q29" s="23">
        <v>12822</v>
      </c>
      <c r="R29" s="23"/>
      <c r="S29" s="25">
        <v>13974</v>
      </c>
      <c r="T29" s="25">
        <v>22125</v>
      </c>
      <c r="U29" s="25">
        <v>31614</v>
      </c>
      <c r="V29" s="25">
        <v>37725</v>
      </c>
      <c r="W29" s="23"/>
      <c r="X29" s="25">
        <v>5491</v>
      </c>
      <c r="Y29" s="25">
        <v>10597</v>
      </c>
      <c r="Z29" s="25">
        <v>14230</v>
      </c>
      <c r="AA29" s="25">
        <v>18915</v>
      </c>
      <c r="AB29" s="23"/>
      <c r="AC29" s="25">
        <v>2737</v>
      </c>
      <c r="AD29" s="25">
        <v>3503</v>
      </c>
      <c r="AE29" s="25">
        <v>4827</v>
      </c>
      <c r="AF29" s="25">
        <v>856</v>
      </c>
      <c r="AG29" s="25"/>
      <c r="AH29" s="25">
        <v>525</v>
      </c>
      <c r="AI29" s="25"/>
      <c r="AJ29" s="25"/>
      <c r="AK29" s="175"/>
      <c r="AL29" s="23"/>
      <c r="AM29" s="132">
        <v>5210</v>
      </c>
      <c r="AN29" s="132">
        <v>6736</v>
      </c>
      <c r="AO29" s="132">
        <v>6149</v>
      </c>
      <c r="AP29" s="132">
        <v>7812</v>
      </c>
      <c r="AQ29" s="23"/>
      <c r="AR29" s="132"/>
      <c r="AS29" s="132"/>
      <c r="AT29" s="132"/>
      <c r="AU29" s="132"/>
      <c r="AV29" s="132"/>
      <c r="AW29" s="132"/>
      <c r="AX29" s="132">
        <v>2579</v>
      </c>
      <c r="AY29" s="132">
        <v>2536</v>
      </c>
      <c r="AZ29" s="294"/>
      <c r="BA29" s="132"/>
      <c r="BB29" s="132"/>
      <c r="BC29" s="132">
        <v>25601</v>
      </c>
      <c r="BD29" s="132">
        <v>18671</v>
      </c>
      <c r="BE29" s="132">
        <v>5289</v>
      </c>
      <c r="BF29" s="275"/>
      <c r="BG29" s="132"/>
      <c r="BH29" s="132"/>
      <c r="BI29" s="132"/>
      <c r="BJ29" s="132"/>
      <c r="BK29" s="275"/>
      <c r="BL29" s="132"/>
      <c r="BM29" s="132">
        <v>6245</v>
      </c>
      <c r="BN29" s="132"/>
      <c r="BO29" s="132"/>
      <c r="BP29" s="132"/>
      <c r="BQ29" s="132">
        <v>11293</v>
      </c>
      <c r="BR29" s="132">
        <v>16406</v>
      </c>
      <c r="BS29" s="132">
        <v>1190</v>
      </c>
      <c r="BT29" s="132">
        <v>7192</v>
      </c>
    </row>
    <row r="30" spans="2:72" s="22" customFormat="1" outlineLevel="1" x14ac:dyDescent="0.25">
      <c r="B30" s="214" t="s">
        <v>53</v>
      </c>
      <c r="C30" s="214" t="s">
        <v>32</v>
      </c>
      <c r="D30" s="113">
        <v>-501</v>
      </c>
      <c r="E30" s="23">
        <v>-5737</v>
      </c>
      <c r="F30" s="23">
        <v>-5894</v>
      </c>
      <c r="G30" s="23">
        <v>-7070</v>
      </c>
      <c r="H30" s="24"/>
      <c r="I30" s="25">
        <v>-1655</v>
      </c>
      <c r="J30" s="23">
        <v>-4227</v>
      </c>
      <c r="K30" s="23">
        <v>-5019</v>
      </c>
      <c r="L30" s="23">
        <v>-6696</v>
      </c>
      <c r="M30" s="23"/>
      <c r="N30" s="25">
        <v>-4333</v>
      </c>
      <c r="O30" s="23">
        <v>-4396</v>
      </c>
      <c r="P30" s="23">
        <v>-12887</v>
      </c>
      <c r="Q30" s="23">
        <v>-35146</v>
      </c>
      <c r="R30" s="23"/>
      <c r="S30" s="25">
        <v>-16002</v>
      </c>
      <c r="T30" s="25">
        <v>-20968</v>
      </c>
      <c r="U30" s="25">
        <v>-38532</v>
      </c>
      <c r="V30" s="25">
        <v>-48952</v>
      </c>
      <c r="W30" s="23"/>
      <c r="X30" s="25">
        <v>-1954</v>
      </c>
      <c r="Y30" s="25">
        <v>-6006</v>
      </c>
      <c r="Z30" s="25">
        <v>-8972</v>
      </c>
      <c r="AA30" s="25">
        <v>-11066</v>
      </c>
      <c r="AB30" s="23"/>
      <c r="AC30" s="25">
        <v>-217</v>
      </c>
      <c r="AD30" s="25">
        <v>-3390</v>
      </c>
      <c r="AE30" s="25">
        <v>-4273</v>
      </c>
      <c r="AF30" s="25"/>
      <c r="AG30" s="25"/>
      <c r="AH30" s="25"/>
      <c r="AI30" s="25">
        <v>-2819</v>
      </c>
      <c r="AJ30" s="25">
        <v>-6029</v>
      </c>
      <c r="AK30" s="187">
        <v>-8393</v>
      </c>
      <c r="AL30" s="23"/>
      <c r="AM30" s="187">
        <v>0</v>
      </c>
      <c r="AN30" s="187"/>
      <c r="AO30" s="187"/>
      <c r="AP30" s="187"/>
      <c r="AQ30" s="23"/>
      <c r="AR30" s="187">
        <v>-14262</v>
      </c>
      <c r="AS30" s="187">
        <v>-7492</v>
      </c>
      <c r="AT30" s="187">
        <v>-19317</v>
      </c>
      <c r="AU30" s="187">
        <v>-12919</v>
      </c>
      <c r="AV30" s="187"/>
      <c r="AW30" s="187">
        <v>-456</v>
      </c>
      <c r="AX30" s="187"/>
      <c r="AY30" s="187"/>
      <c r="AZ30" s="295"/>
      <c r="BA30" s="187"/>
      <c r="BB30" s="187">
        <v>-6131</v>
      </c>
      <c r="BC30" s="187"/>
      <c r="BD30" s="187"/>
      <c r="BE30" s="187"/>
      <c r="BF30" s="187"/>
      <c r="BG30" s="187">
        <v>-1076</v>
      </c>
      <c r="BH30" s="187">
        <v>-14411</v>
      </c>
      <c r="BI30" s="187">
        <v>-24859</v>
      </c>
      <c r="BJ30" s="187">
        <v>-18054</v>
      </c>
      <c r="BK30" s="187"/>
      <c r="BL30" s="187">
        <v>-2282</v>
      </c>
      <c r="BM30" s="187"/>
      <c r="BN30" s="187">
        <v>-3926</v>
      </c>
      <c r="BO30" s="187">
        <v>-10692</v>
      </c>
      <c r="BP30" s="187"/>
      <c r="BQ30" s="187"/>
      <c r="BR30" s="187"/>
      <c r="BS30" s="187"/>
      <c r="BT30" s="187"/>
    </row>
    <row r="31" spans="2:72" s="22" customFormat="1" outlineLevel="1" x14ac:dyDescent="0.25">
      <c r="B31" s="214" t="s">
        <v>56</v>
      </c>
      <c r="C31" s="214" t="s">
        <v>57</v>
      </c>
      <c r="D31" s="23">
        <f t="shared" ref="D31:I31" si="5">(D28-(D30+D29))</f>
        <v>-11</v>
      </c>
      <c r="E31" s="23">
        <f t="shared" si="5"/>
        <v>312</v>
      </c>
      <c r="F31" s="23">
        <f t="shared" si="5"/>
        <v>508</v>
      </c>
      <c r="G31" s="23">
        <f t="shared" si="5"/>
        <v>338</v>
      </c>
      <c r="H31" s="23"/>
      <c r="I31" s="23">
        <f t="shared" si="5"/>
        <v>77</v>
      </c>
      <c r="J31" s="23">
        <f>(J28-(J30+J29))</f>
        <v>501</v>
      </c>
      <c r="K31" s="23">
        <f t="shared" ref="K31:Q31" si="6">(K28-(K30+K29))</f>
        <v>854</v>
      </c>
      <c r="L31" s="23">
        <f t="shared" si="6"/>
        <v>493</v>
      </c>
      <c r="M31" s="23"/>
      <c r="N31" s="25">
        <f t="shared" si="6"/>
        <v>-39</v>
      </c>
      <c r="O31" s="25">
        <f t="shared" si="6"/>
        <v>-33</v>
      </c>
      <c r="P31" s="25">
        <f t="shared" si="6"/>
        <v>262</v>
      </c>
      <c r="Q31" s="25">
        <f t="shared" si="6"/>
        <v>324</v>
      </c>
      <c r="R31" s="23"/>
      <c r="S31" s="25">
        <f t="shared" ref="S31:Z31" si="7">(S28-(S30+S29))</f>
        <v>208</v>
      </c>
      <c r="T31" s="25">
        <f t="shared" si="7"/>
        <v>321</v>
      </c>
      <c r="U31" s="25">
        <f t="shared" si="7"/>
        <v>408</v>
      </c>
      <c r="V31" s="25">
        <f t="shared" si="7"/>
        <v>400</v>
      </c>
      <c r="W31" s="23"/>
      <c r="X31" s="25">
        <f t="shared" si="7"/>
        <v>-150</v>
      </c>
      <c r="Y31" s="25">
        <f t="shared" si="7"/>
        <v>131</v>
      </c>
      <c r="Z31" s="25">
        <f t="shared" si="7"/>
        <v>326</v>
      </c>
      <c r="AA31" s="25">
        <f>(AA28-(AA30+AA29))</f>
        <v>538</v>
      </c>
      <c r="AB31" s="23"/>
      <c r="AC31" s="25">
        <f>(AC28-(AC30+AC29))</f>
        <v>93</v>
      </c>
      <c r="AD31" s="25">
        <f>(AD28-(AD30+AD29))</f>
        <v>2</v>
      </c>
      <c r="AE31" s="25">
        <f>(AE28-(AE30+AE29))</f>
        <v>-145</v>
      </c>
      <c r="AF31" s="25">
        <f>(AF28-(AF30+AF29))</f>
        <v>-498</v>
      </c>
      <c r="AG31" s="25"/>
      <c r="AH31" s="25">
        <f>(AH28-(AH30+AH29))</f>
        <v>-253</v>
      </c>
      <c r="AI31" s="25">
        <f>(AI28-(AI30+AI29))</f>
        <v>-276</v>
      </c>
      <c r="AJ31" s="25">
        <f>(AJ28-(AJ30+AJ29))</f>
        <v>137</v>
      </c>
      <c r="AK31" s="25">
        <f>(AK28-(AK30+AK29))</f>
        <v>-29</v>
      </c>
      <c r="AL31" s="23"/>
      <c r="AM31" s="25">
        <f>(AM28-(AM30+AM29))</f>
        <v>-159</v>
      </c>
      <c r="AN31" s="25">
        <f>(AN28-(AN30+AN29))</f>
        <v>4</v>
      </c>
      <c r="AO31" s="25">
        <f>(AO28-(AO30+AO29))</f>
        <v>158</v>
      </c>
      <c r="AP31" s="187">
        <f>(AP28-(AP30+AP29))</f>
        <v>-576</v>
      </c>
      <c r="AQ31" s="23"/>
      <c r="AR31" s="187">
        <f>(AR28-(AR30+AR29))</f>
        <v>68</v>
      </c>
      <c r="AS31" s="187">
        <f>(AS28-(AS30+AS29))</f>
        <v>116</v>
      </c>
      <c r="AT31" s="187">
        <f>(AT28-(AT30+AT29))</f>
        <v>19</v>
      </c>
      <c r="AU31" s="187">
        <f>(AU28-(AU30+AU29))</f>
        <v>98</v>
      </c>
      <c r="AV31" s="187"/>
      <c r="AW31" s="187">
        <f>(AW28-(AW30+AW29))</f>
        <v>-25</v>
      </c>
      <c r="AX31" s="187">
        <f>(AX28-(AX30+AX29))</f>
        <v>-114</v>
      </c>
      <c r="AY31" s="187">
        <f>(AY28-(AY30+AY29))</f>
        <v>-183</v>
      </c>
      <c r="AZ31" s="295"/>
      <c r="BA31" s="187"/>
      <c r="BB31" s="187">
        <f>(BB28-(BB30+BB29))</f>
        <v>1215</v>
      </c>
      <c r="BC31" s="187">
        <f>(BC28-(BC30+BC29))</f>
        <v>1170</v>
      </c>
      <c r="BD31" s="187">
        <f>(BD28-(BD30+BD29))</f>
        <v>904</v>
      </c>
      <c r="BE31" s="187">
        <f>(BE28-(BE30+BE29))</f>
        <v>1440</v>
      </c>
      <c r="BF31" s="187"/>
      <c r="BG31" s="187">
        <f>(BG28-(BG30+BG29))</f>
        <v>39</v>
      </c>
      <c r="BH31" s="187">
        <f>(BH28-(BH30+BH29))</f>
        <v>-5</v>
      </c>
      <c r="BI31" s="187">
        <f>(BI28-(BI30+BI29))</f>
        <v>457</v>
      </c>
      <c r="BJ31" s="187">
        <f>(BJ28-(BJ30+BJ29))</f>
        <v>2997</v>
      </c>
      <c r="BK31" s="187"/>
      <c r="BL31" s="187">
        <f>(BL28-(BL30+BL29))</f>
        <v>916</v>
      </c>
      <c r="BM31" s="187">
        <f>(BM28-(BM30+BM29))</f>
        <v>1639</v>
      </c>
      <c r="BN31" s="187">
        <f>(BN28-(BN30+BN29))</f>
        <v>1995</v>
      </c>
      <c r="BO31" s="187">
        <f>(BO28-(BO30+BO29))</f>
        <v>3546</v>
      </c>
      <c r="BP31" s="187"/>
      <c r="BQ31" s="187">
        <f>(BQ28-(BQ30+BQ29))</f>
        <v>-636</v>
      </c>
      <c r="BR31" s="187">
        <f>(BR28-(BR30+BR29))</f>
        <v>592</v>
      </c>
      <c r="BS31" s="187">
        <f>(BS28-(BS30+BS29))</f>
        <v>2682</v>
      </c>
      <c r="BT31" s="187">
        <f>(BT28-(BT30+BT29))</f>
        <v>2687</v>
      </c>
    </row>
    <row r="32" spans="2:72" x14ac:dyDescent="0.25">
      <c r="B32" s="52" t="s">
        <v>58</v>
      </c>
      <c r="C32" s="52" t="s">
        <v>6</v>
      </c>
      <c r="D32" s="89">
        <v>-473</v>
      </c>
      <c r="E32" s="19">
        <v>-848</v>
      </c>
      <c r="F32" s="19">
        <v>-1152</v>
      </c>
      <c r="G32" s="19">
        <v>-1152</v>
      </c>
      <c r="H32" s="20"/>
      <c r="I32" s="21">
        <v>-199</v>
      </c>
      <c r="J32" s="19">
        <v>-258</v>
      </c>
      <c r="K32" s="19">
        <v>-388</v>
      </c>
      <c r="L32" s="19">
        <v>-906</v>
      </c>
      <c r="M32" s="19"/>
      <c r="N32" s="21">
        <v>-80</v>
      </c>
      <c r="O32" s="19">
        <v>-596</v>
      </c>
      <c r="P32" s="19">
        <v>-727</v>
      </c>
      <c r="Q32" s="19">
        <v>-782</v>
      </c>
      <c r="R32" s="19"/>
      <c r="S32" s="21">
        <v>-530</v>
      </c>
      <c r="T32" s="21">
        <v>-1732</v>
      </c>
      <c r="U32" s="21">
        <v>-2826</v>
      </c>
      <c r="V32" s="21">
        <v>-4067</v>
      </c>
      <c r="W32" s="19"/>
      <c r="X32" s="21">
        <v>-1110</v>
      </c>
      <c r="Y32" s="21">
        <v>-2138</v>
      </c>
      <c r="Z32" s="21">
        <v>-3017</v>
      </c>
      <c r="AA32" s="21">
        <v>-4573</v>
      </c>
      <c r="AB32" s="19"/>
      <c r="AC32" s="21">
        <v>-1221</v>
      </c>
      <c r="AD32" s="21">
        <v>-2241</v>
      </c>
      <c r="AE32" s="21">
        <v>-3189</v>
      </c>
      <c r="AF32" s="21">
        <v>-4110</v>
      </c>
      <c r="AG32" s="21"/>
      <c r="AH32" s="21">
        <v>-971</v>
      </c>
      <c r="AI32" s="21">
        <v>-367</v>
      </c>
      <c r="AJ32" s="21">
        <v>-853</v>
      </c>
      <c r="AK32" s="132">
        <v>-1607</v>
      </c>
      <c r="AL32" s="19"/>
      <c r="AM32" s="132">
        <f>AN32-Quarter!AN32</f>
        <v>-411</v>
      </c>
      <c r="AN32" s="132">
        <v>-1347</v>
      </c>
      <c r="AO32" s="132">
        <v>-1970</v>
      </c>
      <c r="AP32" s="132">
        <v>-1115</v>
      </c>
      <c r="AQ32" s="19"/>
      <c r="AR32" s="132">
        <f>AS32-Quarter!AS32</f>
        <v>-486</v>
      </c>
      <c r="AS32" s="132">
        <v>-1821</v>
      </c>
      <c r="AT32" s="132">
        <v>-2581</v>
      </c>
      <c r="AU32" s="132">
        <v>-3400</v>
      </c>
      <c r="AV32" s="132"/>
      <c r="AW32" s="132">
        <v>-573</v>
      </c>
      <c r="AX32" s="132">
        <v>-1675</v>
      </c>
      <c r="AY32" s="132">
        <v>-2452</v>
      </c>
      <c r="AZ32" s="294"/>
      <c r="BA32" s="132"/>
      <c r="BB32" s="132">
        <v>-591</v>
      </c>
      <c r="BC32" s="132">
        <v>-1239</v>
      </c>
      <c r="BD32" s="132">
        <v>-1883</v>
      </c>
      <c r="BE32" s="132">
        <v>-2973</v>
      </c>
      <c r="BF32" s="275"/>
      <c r="BG32" s="132">
        <v>-1168</v>
      </c>
      <c r="BH32" s="132">
        <v>-648</v>
      </c>
      <c r="BI32" s="132">
        <v>-1055</v>
      </c>
      <c r="BJ32" s="132">
        <v>-3944</v>
      </c>
      <c r="BK32" s="275"/>
      <c r="BL32" s="132">
        <v>-1795</v>
      </c>
      <c r="BM32" s="132">
        <v>-3172</v>
      </c>
      <c r="BN32" s="132">
        <v>-4163</v>
      </c>
      <c r="BO32" s="132">
        <v>-5261</v>
      </c>
      <c r="BP32" s="132"/>
      <c r="BQ32" s="132">
        <v>-3714</v>
      </c>
      <c r="BR32" s="132">
        <v>-4768</v>
      </c>
      <c r="BS32" s="132">
        <v>-5813</v>
      </c>
      <c r="BT32" s="132">
        <v>-3554</v>
      </c>
    </row>
    <row r="33" spans="2:72" ht="24" x14ac:dyDescent="0.25">
      <c r="B33" s="52" t="s">
        <v>59</v>
      </c>
      <c r="C33" s="52" t="s">
        <v>297</v>
      </c>
      <c r="D33" s="89">
        <v>140</v>
      </c>
      <c r="E33" s="19">
        <v>-550</v>
      </c>
      <c r="F33" s="19">
        <v>-348</v>
      </c>
      <c r="G33" s="19">
        <v>-178</v>
      </c>
      <c r="H33" s="20"/>
      <c r="I33" s="21">
        <v>-32</v>
      </c>
      <c r="J33" s="19">
        <v>4</v>
      </c>
      <c r="K33" s="19">
        <v>-83</v>
      </c>
      <c r="L33" s="19">
        <v>-101</v>
      </c>
      <c r="M33" s="19"/>
      <c r="N33" s="21">
        <v>-159</v>
      </c>
      <c r="O33" s="19">
        <v>-245</v>
      </c>
      <c r="P33" s="19">
        <v>-561</v>
      </c>
      <c r="Q33" s="19">
        <v>2051</v>
      </c>
      <c r="R33" s="19"/>
      <c r="S33" s="21">
        <v>-1351</v>
      </c>
      <c r="T33" s="21">
        <v>-2267</v>
      </c>
      <c r="U33" s="21">
        <v>-2183</v>
      </c>
      <c r="V33" s="21">
        <v>-3700</v>
      </c>
      <c r="W33" s="19"/>
      <c r="X33" s="21">
        <v>196</v>
      </c>
      <c r="Y33" s="21">
        <v>-308</v>
      </c>
      <c r="Z33" s="21">
        <v>-1541</v>
      </c>
      <c r="AA33" s="21">
        <v>-1803</v>
      </c>
      <c r="AB33" s="19"/>
      <c r="AC33" s="21">
        <v>-5079</v>
      </c>
      <c r="AD33" s="21">
        <v>-6515</v>
      </c>
      <c r="AE33" s="21">
        <v>197</v>
      </c>
      <c r="AF33" s="21">
        <v>342</v>
      </c>
      <c r="AG33" s="21"/>
      <c r="AH33" s="21">
        <v>708</v>
      </c>
      <c r="AI33" s="21">
        <v>-1778</v>
      </c>
      <c r="AJ33" s="21">
        <v>-1890</v>
      </c>
      <c r="AK33" s="132">
        <v>896</v>
      </c>
      <c r="AL33" s="19"/>
      <c r="AM33" s="132">
        <v>-82</v>
      </c>
      <c r="AN33" s="132">
        <v>941</v>
      </c>
      <c r="AO33" s="132">
        <v>3060</v>
      </c>
      <c r="AP33" s="132">
        <v>1445</v>
      </c>
      <c r="AQ33" s="19"/>
      <c r="AR33" s="132">
        <v>-978</v>
      </c>
      <c r="AS33" s="132">
        <v>-2442</v>
      </c>
      <c r="AT33" s="132">
        <v>-2551</v>
      </c>
      <c r="AU33" s="132">
        <v>-4398</v>
      </c>
      <c r="AV33" s="132"/>
      <c r="AW33" s="132">
        <v>1444</v>
      </c>
      <c r="AX33" s="132">
        <v>2922</v>
      </c>
      <c r="AY33" s="132">
        <v>4919</v>
      </c>
      <c r="AZ33" s="294"/>
      <c r="BA33" s="132"/>
      <c r="BB33" s="132">
        <v>-219</v>
      </c>
      <c r="BC33" s="132">
        <v>429</v>
      </c>
      <c r="BD33" s="132">
        <v>2596</v>
      </c>
      <c r="BE33" s="132">
        <v>-9556</v>
      </c>
      <c r="BF33" s="275"/>
      <c r="BG33" s="132">
        <v>-2435</v>
      </c>
      <c r="BH33" s="132">
        <v>-4725</v>
      </c>
      <c r="BI33" s="132">
        <v>-2655</v>
      </c>
      <c r="BJ33" s="132">
        <v>-3127</v>
      </c>
      <c r="BK33" s="275"/>
      <c r="BL33" s="132">
        <v>78</v>
      </c>
      <c r="BM33" s="132">
        <v>-1104</v>
      </c>
      <c r="BN33" s="132">
        <v>-2149</v>
      </c>
      <c r="BO33" s="132">
        <v>-42</v>
      </c>
      <c r="BP33" s="132"/>
      <c r="BQ33" s="132">
        <v>122</v>
      </c>
      <c r="BR33" s="132">
        <v>786</v>
      </c>
      <c r="BS33" s="132">
        <v>785</v>
      </c>
      <c r="BT33" s="132">
        <v>785</v>
      </c>
    </row>
    <row r="34" spans="2:72" ht="24" x14ac:dyDescent="0.25">
      <c r="B34" s="52" t="s">
        <v>179</v>
      </c>
      <c r="C34" s="52" t="s">
        <v>178</v>
      </c>
      <c r="D34" s="89"/>
      <c r="E34" s="19"/>
      <c r="F34" s="19"/>
      <c r="G34" s="19"/>
      <c r="H34" s="20"/>
      <c r="I34" s="21"/>
      <c r="J34" s="19"/>
      <c r="K34" s="19"/>
      <c r="L34" s="19"/>
      <c r="M34" s="19"/>
      <c r="N34" s="21"/>
      <c r="O34" s="19"/>
      <c r="P34" s="19">
        <v>20</v>
      </c>
      <c r="Q34" s="19">
        <v>161</v>
      </c>
      <c r="R34" s="19"/>
      <c r="S34" s="21">
        <v>1015</v>
      </c>
      <c r="T34" s="21">
        <v>1412</v>
      </c>
      <c r="U34" s="21">
        <v>1720</v>
      </c>
      <c r="V34" s="21">
        <v>2241</v>
      </c>
      <c r="W34" s="19"/>
      <c r="X34" s="21">
        <v>1170</v>
      </c>
      <c r="Y34" s="21">
        <v>1544</v>
      </c>
      <c r="Z34" s="21">
        <v>1544</v>
      </c>
      <c r="AA34" s="21">
        <v>1544</v>
      </c>
      <c r="AB34" s="19"/>
      <c r="AC34" s="21"/>
      <c r="AD34" s="21"/>
      <c r="AE34" s="21"/>
      <c r="AF34" s="21"/>
      <c r="AG34" s="21"/>
      <c r="AH34" s="21"/>
      <c r="AI34" s="21"/>
      <c r="AJ34" s="21"/>
      <c r="AK34" s="174"/>
      <c r="AL34" s="19"/>
      <c r="AM34" s="174"/>
      <c r="AN34" s="174"/>
      <c r="AO34" s="174"/>
      <c r="AP34" s="232"/>
      <c r="AQ34" s="19"/>
      <c r="AR34" s="174"/>
      <c r="AS34" s="174"/>
      <c r="AT34" s="174"/>
      <c r="AU34" s="174"/>
      <c r="AV34" s="174"/>
      <c r="AW34" s="174"/>
      <c r="AX34" s="132"/>
      <c r="AY34" s="132"/>
      <c r="AZ34" s="300"/>
      <c r="BA34" s="174"/>
      <c r="BB34" s="174"/>
      <c r="BC34" s="132"/>
      <c r="BD34" s="132"/>
      <c r="BE34" s="174"/>
      <c r="BF34" s="132"/>
      <c r="BG34" s="174"/>
      <c r="BH34" s="132"/>
      <c r="BI34" s="132"/>
      <c r="BJ34" s="174"/>
      <c r="BK34" s="132"/>
      <c r="BL34" s="174"/>
      <c r="BM34" s="132"/>
      <c r="BN34" s="132"/>
      <c r="BO34" s="132"/>
      <c r="BP34" s="132"/>
      <c r="BQ34" s="174"/>
      <c r="BR34" s="132"/>
      <c r="BS34" s="132"/>
      <c r="BT34" s="132"/>
    </row>
    <row r="35" spans="2:72" ht="24" x14ac:dyDescent="0.25">
      <c r="B35" s="52" t="s">
        <v>203</v>
      </c>
      <c r="C35" s="52" t="s">
        <v>202</v>
      </c>
      <c r="D35" s="89"/>
      <c r="E35" s="19"/>
      <c r="F35" s="19"/>
      <c r="G35" s="19"/>
      <c r="H35" s="20"/>
      <c r="I35" s="21"/>
      <c r="J35" s="19"/>
      <c r="K35" s="19"/>
      <c r="L35" s="19"/>
      <c r="M35" s="19"/>
      <c r="N35" s="21"/>
      <c r="O35" s="19"/>
      <c r="P35" s="19"/>
      <c r="Q35" s="19"/>
      <c r="R35" s="19"/>
      <c r="S35" s="21"/>
      <c r="T35" s="21"/>
      <c r="U35" s="21"/>
      <c r="V35" s="21"/>
      <c r="W35" s="19"/>
      <c r="X35" s="21"/>
      <c r="Y35" s="21">
        <v>3268</v>
      </c>
      <c r="Z35" s="21">
        <v>3268</v>
      </c>
      <c r="AA35" s="21">
        <v>3268</v>
      </c>
      <c r="AB35" s="19"/>
      <c r="AC35" s="21"/>
      <c r="AD35" s="21"/>
      <c r="AE35" s="21"/>
      <c r="AF35" s="21"/>
      <c r="AG35" s="21"/>
      <c r="AH35" s="21"/>
      <c r="AI35" s="21"/>
      <c r="AJ35" s="21"/>
      <c r="AK35" s="174"/>
      <c r="AL35" s="19"/>
      <c r="AM35" s="174"/>
      <c r="AN35" s="174"/>
      <c r="AO35" s="174"/>
      <c r="AQ35" s="19"/>
      <c r="AR35" s="174"/>
      <c r="AS35" s="174"/>
      <c r="AT35" s="174"/>
      <c r="AU35" s="174"/>
      <c r="AV35" s="174"/>
      <c r="AW35" s="174"/>
      <c r="AX35" s="132"/>
      <c r="AY35" s="132"/>
      <c r="AZ35" s="300"/>
      <c r="BA35" s="174"/>
      <c r="BB35" s="174"/>
      <c r="BC35" s="132"/>
      <c r="BD35" s="132"/>
      <c r="BE35" s="174"/>
      <c r="BF35" s="132"/>
      <c r="BG35" s="174"/>
      <c r="BH35" s="132"/>
      <c r="BI35" s="132"/>
      <c r="BJ35" s="174"/>
      <c r="BK35" s="132"/>
      <c r="BL35" s="174"/>
      <c r="BM35" s="132"/>
      <c r="BN35" s="132"/>
      <c r="BO35" s="132"/>
      <c r="BP35" s="132"/>
      <c r="BQ35" s="174"/>
      <c r="BR35" s="132"/>
      <c r="BS35" s="132"/>
      <c r="BT35" s="132"/>
    </row>
    <row r="36" spans="2:72" x14ac:dyDescent="0.25">
      <c r="B36" s="3" t="s">
        <v>60</v>
      </c>
      <c r="C36" s="3" t="s">
        <v>7</v>
      </c>
      <c r="D36" s="2">
        <f t="shared" ref="D36:K36" si="8">D26+D27+D28+D32+D33</f>
        <v>6111</v>
      </c>
      <c r="E36" s="2">
        <f t="shared" si="8"/>
        <v>7922</v>
      </c>
      <c r="F36" s="2">
        <f t="shared" si="8"/>
        <v>14623</v>
      </c>
      <c r="G36" s="2">
        <f t="shared" si="8"/>
        <v>18959</v>
      </c>
      <c r="H36" s="2"/>
      <c r="I36" s="2">
        <f t="shared" si="8"/>
        <v>3107</v>
      </c>
      <c r="J36" s="2">
        <f t="shared" si="8"/>
        <v>6627</v>
      </c>
      <c r="K36" s="2">
        <f t="shared" si="8"/>
        <v>10184</v>
      </c>
      <c r="L36" s="2">
        <f>L26+L27+L28+L32+L33</f>
        <v>15928</v>
      </c>
      <c r="M36" s="2"/>
      <c r="N36" s="2">
        <f>N26+N27+N28+N32+N33</f>
        <v>1404</v>
      </c>
      <c r="O36" s="2">
        <f>O26+O27+O28+O32+O33</f>
        <v>7727</v>
      </c>
      <c r="P36" s="2">
        <f>P26+P27+P28+P32+P33+P34</f>
        <v>11386</v>
      </c>
      <c r="Q36" s="2">
        <f>Q26+Q27+Q28+Q32+Q33+Q34</f>
        <v>8473</v>
      </c>
      <c r="R36" s="2"/>
      <c r="S36" s="2">
        <f>S26+S27+S28+S32+S33+S34</f>
        <v>8234</v>
      </c>
      <c r="T36" s="2">
        <f>T26+T27+T28+T32+T33+T34</f>
        <v>14654</v>
      </c>
      <c r="U36" s="2">
        <f>U26+U27+U28+U32+U33+U34</f>
        <v>18468</v>
      </c>
      <c r="V36" s="2">
        <f>V26+V27+V28+V32+V33+V34</f>
        <v>22042</v>
      </c>
      <c r="W36" s="2"/>
      <c r="X36" s="2">
        <f>X26+X27+X28+X32+X33+X34</f>
        <v>16567</v>
      </c>
      <c r="Y36" s="2">
        <f>Y26+Y27+Y28+Y32+Y33+Y34+Y35</f>
        <v>25592</v>
      </c>
      <c r="Z36" s="2">
        <f>Z26+Z27+Z28+Z32+Z33+Z34+Z35</f>
        <v>28020</v>
      </c>
      <c r="AA36" s="2">
        <f>AA26+AA27+AA28+AA32+AA33+AA34+AA35</f>
        <v>33110</v>
      </c>
      <c r="AB36" s="2"/>
      <c r="AC36" s="2">
        <f>AC26+AC27+AC28+AC32+AC33+AC34+AC35</f>
        <v>1395</v>
      </c>
      <c r="AD36" s="2">
        <f>AD26+AD27+AD28+AD32+AD33+AD34+AD35</f>
        <v>1848</v>
      </c>
      <c r="AE36" s="2">
        <f>AE26+AE27+AE28+AE32+AE33+AE34+AE35</f>
        <v>12240</v>
      </c>
      <c r="AF36" s="2">
        <f>AF26+AF27+AF28+AF32+AF33+AF34+AF35</f>
        <v>17760</v>
      </c>
      <c r="AG36" s="2"/>
      <c r="AH36" s="2">
        <f>AH26+AH27+AH28+AH32+AH33+AH34+AH35</f>
        <v>5467</v>
      </c>
      <c r="AI36" s="2">
        <f>AI26+AI27+AI28+AI32+AI33+AI34+AI35</f>
        <v>4752</v>
      </c>
      <c r="AJ36" s="2">
        <f>AJ26+AJ27+AJ28+AJ32+AJ33+AJ34+AJ35</f>
        <v>9918</v>
      </c>
      <c r="AK36" s="150">
        <f>AK26+AK27+AK28+AK32+AK33+AK34+AK35</f>
        <v>18306</v>
      </c>
      <c r="AL36" s="2"/>
      <c r="AM36" s="150">
        <f>AM26+AM27+AM28+AM32+AM33+AM34+AM35</f>
        <v>11239</v>
      </c>
      <c r="AN36" s="2">
        <f>AN26+AN27+AN28+AN32+AN33+AN34+AN35</f>
        <v>21356</v>
      </c>
      <c r="AO36" s="2">
        <f>AO26+AO27+AO28+AO32+AO33+AO34+AO35</f>
        <v>28478</v>
      </c>
      <c r="AP36" s="223">
        <f>AP26+AP27+AP28+AP32+AP33+AP34+AP35</f>
        <v>30967</v>
      </c>
      <c r="AQ36" s="2"/>
      <c r="AR36" s="150">
        <f>AR26+AR27+AR28+AR32+AR33+AR34+AR35</f>
        <v>-9948</v>
      </c>
      <c r="AS36" s="150">
        <f>AS26+AS27+AS28+AS32+AS33+AS34+AS35</f>
        <v>-1207</v>
      </c>
      <c r="AT36" s="150">
        <f>AT26+AT27+AT28+AT32+AT33+AT34+AT35</f>
        <v>-4971</v>
      </c>
      <c r="AU36" s="223">
        <f>AU26+AU27+AU28+AU32+AU33+AU34+AU35</f>
        <v>5410</v>
      </c>
      <c r="AV36" s="223"/>
      <c r="AW36" s="223">
        <f>AW26+AW27+AW28+AW32+AW33+AW34+AW35</f>
        <v>13110</v>
      </c>
      <c r="AX36" s="150">
        <f>AX26+AX27+AX28+AX32+AX33+AX34+AX35</f>
        <v>37156</v>
      </c>
      <c r="AY36" s="150">
        <f>AY26+AY27+AY28+AY32+AY33+AY34+AY35</f>
        <v>64332</v>
      </c>
      <c r="AZ36" s="301"/>
      <c r="BA36" s="223"/>
      <c r="BB36" s="223">
        <f>BB26+BB27+BB28+BB32+BB33+BB34+BB35</f>
        <v>44260</v>
      </c>
      <c r="BC36" s="223">
        <f>BC26+BC27+BC28+BC32+BC33+BC34+BC35</f>
        <v>89796</v>
      </c>
      <c r="BD36" s="223">
        <f>BD26+BD27+BD28+BD32+BD33+BD34+BD35</f>
        <v>106204</v>
      </c>
      <c r="BE36" s="223">
        <f>BE26+BE27+BE28+BE32+BE33+BE34+BE35</f>
        <v>114462</v>
      </c>
      <c r="BF36" s="223"/>
      <c r="BG36" s="223">
        <f>BG26+BG27+BG28+BG32+BG33+BG34+BG35</f>
        <v>20906</v>
      </c>
      <c r="BH36" s="150">
        <f>BH26+BH27+BH28+BH32+BH33+BH34+BH35</f>
        <v>24053</v>
      </c>
      <c r="BI36" s="150">
        <f>BI26+BI27+BI28+BI32+BI33+BI34+BI35</f>
        <v>38570</v>
      </c>
      <c r="BJ36" s="223">
        <f>BJ26+BJ27+BJ28+BJ32+BJ33+BJ34+BJ35</f>
        <v>50989</v>
      </c>
      <c r="BK36" s="223"/>
      <c r="BL36" s="223">
        <f>BL26+BL27+BL28+BL32+BL33+BL34+BL35</f>
        <v>8398</v>
      </c>
      <c r="BM36" s="150">
        <f>BM26+BM27+BM28+BM32+BM33+BM34+BM35</f>
        <v>23722</v>
      </c>
      <c r="BN36" s="150">
        <f>BN26+BN27+BN28+BN32+BN33+BN34+BN35</f>
        <v>26850</v>
      </c>
      <c r="BO36" s="150">
        <f>BO26+BO27+BO28+BO32+BO33+BO34+BO35</f>
        <v>39662</v>
      </c>
      <c r="BP36" s="150"/>
      <c r="BQ36" s="223">
        <f>BQ26+BQ27+BQ28+BQ32+BQ33+BQ34+BQ35</f>
        <v>19333</v>
      </c>
      <c r="BR36" s="150">
        <f>BR26+BR27+BR28+BR32+BR33+BR34+BR35</f>
        <v>38728</v>
      </c>
      <c r="BS36" s="150">
        <f>BS26+BS27+BS28+BS32+BS33+BS34+BS35</f>
        <v>47877</v>
      </c>
      <c r="BT36" s="150">
        <f>BT26+BT27+BT28+BT32+BT33+BT34+BT35</f>
        <v>53516</v>
      </c>
    </row>
    <row r="37" spans="2:72" x14ac:dyDescent="0.25">
      <c r="B37" s="52" t="s">
        <v>61</v>
      </c>
      <c r="C37" s="52" t="s">
        <v>8</v>
      </c>
      <c r="D37" s="89">
        <v>-988</v>
      </c>
      <c r="E37" s="19">
        <v>-1337</v>
      </c>
      <c r="F37" s="19">
        <v>-2906</v>
      </c>
      <c r="G37" s="19">
        <v>-4098</v>
      </c>
      <c r="H37" s="20"/>
      <c r="I37" s="21">
        <v>-749</v>
      </c>
      <c r="J37" s="19">
        <v>-1391</v>
      </c>
      <c r="K37" s="19">
        <v>-2174</v>
      </c>
      <c r="L37" s="19">
        <v>-2909</v>
      </c>
      <c r="M37" s="19"/>
      <c r="N37" s="21">
        <v>33</v>
      </c>
      <c r="O37" s="19">
        <v>-1177</v>
      </c>
      <c r="P37" s="19">
        <v>-1691</v>
      </c>
      <c r="Q37" s="19">
        <v>-1569</v>
      </c>
      <c r="R37" s="19"/>
      <c r="S37" s="21">
        <v>-1167</v>
      </c>
      <c r="T37" s="21">
        <v>-2591</v>
      </c>
      <c r="U37" s="21">
        <v>-3419</v>
      </c>
      <c r="V37" s="21">
        <v>-4167</v>
      </c>
      <c r="W37" s="19"/>
      <c r="X37" s="21">
        <v>-2816</v>
      </c>
      <c r="Y37" s="21">
        <v>-4299</v>
      </c>
      <c r="Z37" s="21">
        <v>-4974</v>
      </c>
      <c r="AA37" s="21">
        <v>-5962</v>
      </c>
      <c r="AB37" s="19"/>
      <c r="AC37" s="21">
        <v>176</v>
      </c>
      <c r="AD37" s="21">
        <v>98</v>
      </c>
      <c r="AE37" s="21">
        <v>-2105</v>
      </c>
      <c r="AF37" s="21">
        <v>-3500</v>
      </c>
      <c r="AG37" s="21"/>
      <c r="AH37" s="21">
        <v>-1321</v>
      </c>
      <c r="AI37" s="21">
        <v>-1327</v>
      </c>
      <c r="AJ37" s="21">
        <v>-2552</v>
      </c>
      <c r="AK37" s="132">
        <v>-4988</v>
      </c>
      <c r="AL37" s="19"/>
      <c r="AM37" s="132">
        <v>-2465</v>
      </c>
      <c r="AN37" s="132">
        <v>-4160</v>
      </c>
      <c r="AO37" s="132">
        <v>-5490</v>
      </c>
      <c r="AP37" s="132">
        <v>-6181</v>
      </c>
      <c r="AQ37" s="19"/>
      <c r="AR37" s="132">
        <v>-178</v>
      </c>
      <c r="AS37" s="132">
        <v>221</v>
      </c>
      <c r="AT37" s="132">
        <v>810</v>
      </c>
      <c r="AU37" s="132">
        <v>-1574</v>
      </c>
      <c r="AV37" s="132"/>
      <c r="AW37" s="132">
        <v>-2495</v>
      </c>
      <c r="AX37" s="132">
        <v>-7478</v>
      </c>
      <c r="AY37" s="132">
        <v>-13398</v>
      </c>
      <c r="AZ37" s="294"/>
      <c r="BA37" s="132"/>
      <c r="BB37" s="132">
        <v>-8368</v>
      </c>
      <c r="BC37" s="132">
        <v>-15466</v>
      </c>
      <c r="BD37" s="132">
        <v>-19886</v>
      </c>
      <c r="BE37" s="132">
        <v>-23428</v>
      </c>
      <c r="BF37" s="275"/>
      <c r="BG37" s="132">
        <v>-5024</v>
      </c>
      <c r="BH37" s="132">
        <v>-5010</v>
      </c>
      <c r="BI37" s="132">
        <v>-12933</v>
      </c>
      <c r="BJ37" s="132">
        <v>-15123</v>
      </c>
      <c r="BK37" s="275"/>
      <c r="BL37" s="132">
        <v>-1922</v>
      </c>
      <c r="BM37" s="132">
        <v>-5044</v>
      </c>
      <c r="BN37" s="132">
        <v>-6683</v>
      </c>
      <c r="BO37" s="132">
        <v>-9142</v>
      </c>
      <c r="BP37" s="132"/>
      <c r="BQ37" s="132">
        <v>-4838</v>
      </c>
      <c r="BR37" s="132">
        <v>-8493</v>
      </c>
      <c r="BS37" s="132">
        <v>-11213</v>
      </c>
      <c r="BT37" s="132">
        <v>-13740</v>
      </c>
    </row>
    <row r="38" spans="2:72" s="17" customFormat="1" ht="15" x14ac:dyDescent="0.25">
      <c r="B38" s="3" t="s">
        <v>206</v>
      </c>
      <c r="C38" s="3" t="s">
        <v>204</v>
      </c>
      <c r="D38" s="101"/>
      <c r="E38" s="2"/>
      <c r="F38" s="2"/>
      <c r="G38" s="2"/>
      <c r="H38" s="1"/>
      <c r="I38" s="134"/>
      <c r="J38" s="2"/>
      <c r="K38" s="2"/>
      <c r="L38" s="2"/>
      <c r="M38" s="2"/>
      <c r="N38" s="134"/>
      <c r="O38" s="2"/>
      <c r="P38" s="2"/>
      <c r="Q38" s="2"/>
      <c r="R38" s="2"/>
      <c r="S38" s="134"/>
      <c r="T38" s="134"/>
      <c r="U38" s="134">
        <f>SUM(U36:U37)</f>
        <v>15049</v>
      </c>
      <c r="V38" s="134">
        <f>SUM(V36:V37)</f>
        <v>17875</v>
      </c>
      <c r="W38" s="2"/>
      <c r="X38" s="134">
        <f>SUM(X36:X37)</f>
        <v>13751</v>
      </c>
      <c r="Y38" s="134">
        <f>SUM(Y36:Y37)</f>
        <v>21293</v>
      </c>
      <c r="Z38" s="134">
        <f>SUM(Z36:Z37)</f>
        <v>23046</v>
      </c>
      <c r="AA38" s="134">
        <f>SUM(AA36:AA37)</f>
        <v>27148</v>
      </c>
      <c r="AB38" s="2"/>
      <c r="AC38" s="134">
        <f>SUM(AC36:AC37)</f>
        <v>1571</v>
      </c>
      <c r="AD38" s="134">
        <f>SUM(AD36:AD37)</f>
        <v>1946</v>
      </c>
      <c r="AE38" s="134">
        <f>SUM(AE36:AE37)</f>
        <v>10135</v>
      </c>
      <c r="AF38" s="134">
        <f>SUM(AF36:AF37)</f>
        <v>14260</v>
      </c>
      <c r="AG38" s="134"/>
      <c r="AH38" s="134">
        <f>SUM(AH36:AH37)</f>
        <v>4146</v>
      </c>
      <c r="AI38" s="134">
        <f>SUM(AI36:AI37)</f>
        <v>3425</v>
      </c>
      <c r="AJ38" s="134">
        <f>SUM(AJ36:AJ37)</f>
        <v>7366</v>
      </c>
      <c r="AK38" s="189">
        <f>SUM(AK36:AK37)</f>
        <v>13318</v>
      </c>
      <c r="AL38" s="2"/>
      <c r="AM38" s="189">
        <f>SUM(AM36:AM37)</f>
        <v>8774</v>
      </c>
      <c r="AN38" s="134">
        <f>SUM(AN36:AN37)</f>
        <v>17196</v>
      </c>
      <c r="AO38" s="134">
        <f>SUM(AO36:AO37)</f>
        <v>22988</v>
      </c>
      <c r="AP38" s="189">
        <f>SUM(AP36:AP37)</f>
        <v>24786</v>
      </c>
      <c r="AQ38" s="2"/>
      <c r="AR38" s="189">
        <f>SUM(AR36:AR37)</f>
        <v>-10126</v>
      </c>
      <c r="AS38" s="189">
        <f>SUM(AS36:AS37)</f>
        <v>-986</v>
      </c>
      <c r="AT38" s="189">
        <f>SUM(AT36:AT37)</f>
        <v>-4161</v>
      </c>
      <c r="AU38" s="189">
        <f>SUM(AU36:AU37)</f>
        <v>3836</v>
      </c>
      <c r="AV38" s="189"/>
      <c r="AW38" s="189">
        <f>SUM(AW36:AW37)</f>
        <v>10615</v>
      </c>
      <c r="AX38" s="189">
        <f>SUM(AX36:AX37)</f>
        <v>29678</v>
      </c>
      <c r="AY38" s="189">
        <f>SUM(AY36:AY37)</f>
        <v>50934</v>
      </c>
      <c r="AZ38" s="253"/>
      <c r="BA38" s="189"/>
      <c r="BB38" s="189">
        <f>SUM(BB36:BB37)</f>
        <v>35892</v>
      </c>
      <c r="BC38" s="189">
        <f>SUM(BC36:BC37)</f>
        <v>74330</v>
      </c>
      <c r="BD38" s="189">
        <f>SUM(BD36:BD37)</f>
        <v>86318</v>
      </c>
      <c r="BE38" s="189">
        <f>SUM(BE36:BE37)</f>
        <v>91034</v>
      </c>
      <c r="BF38" s="189"/>
      <c r="BG38" s="189">
        <f>SUM(BG36:BG37)</f>
        <v>15882</v>
      </c>
      <c r="BH38" s="189">
        <f>SUM(BH36:BH37)</f>
        <v>19043</v>
      </c>
      <c r="BI38" s="189">
        <f>SUM(BI36:BI37)</f>
        <v>25637</v>
      </c>
      <c r="BJ38" s="189">
        <f>SUM(BJ36:BJ37)</f>
        <v>35866</v>
      </c>
      <c r="BK38" s="189"/>
      <c r="BL38" s="189">
        <f>SUM(BL36:BL37)</f>
        <v>6476</v>
      </c>
      <c r="BM38" s="189">
        <f>SUM(BM36:BM37)</f>
        <v>18678</v>
      </c>
      <c r="BN38" s="189">
        <f>SUM(BN36:BN37)</f>
        <v>20167</v>
      </c>
      <c r="BO38" s="189">
        <f>SUM(BO36:BO37)</f>
        <v>30520</v>
      </c>
      <c r="BP38" s="189"/>
      <c r="BQ38" s="189">
        <f>SUM(BQ36:BQ37)</f>
        <v>14495</v>
      </c>
      <c r="BR38" s="189">
        <f>SUM(BR36:BR37)</f>
        <v>30235</v>
      </c>
      <c r="BS38" s="189">
        <f>SUM(BS36:BS37)</f>
        <v>36664</v>
      </c>
      <c r="BT38" s="189">
        <f>SUM(BT36:BT37)</f>
        <v>39776</v>
      </c>
    </row>
    <row r="39" spans="2:72" s="17" customFormat="1" ht="15" x14ac:dyDescent="0.25">
      <c r="B39" s="3" t="s">
        <v>207</v>
      </c>
      <c r="C39" s="3" t="s">
        <v>205</v>
      </c>
      <c r="D39" s="101"/>
      <c r="E39" s="2"/>
      <c r="F39" s="2"/>
      <c r="G39" s="2"/>
      <c r="H39" s="1"/>
      <c r="I39" s="134"/>
      <c r="J39" s="2"/>
      <c r="K39" s="2"/>
      <c r="L39" s="2"/>
      <c r="M39" s="2"/>
      <c r="N39" s="134"/>
      <c r="O39" s="2"/>
      <c r="P39" s="2"/>
      <c r="Q39" s="2"/>
      <c r="R39" s="2"/>
      <c r="S39" s="134"/>
      <c r="T39" s="134"/>
      <c r="U39" s="134">
        <v>-727</v>
      </c>
      <c r="V39" s="134">
        <v>-1169</v>
      </c>
      <c r="W39" s="2"/>
      <c r="X39" s="134">
        <v>-1094</v>
      </c>
      <c r="Y39" s="134">
        <v>-1572</v>
      </c>
      <c r="Z39" s="134">
        <v>-1623</v>
      </c>
      <c r="AA39" s="134">
        <v>-1623</v>
      </c>
      <c r="AB39" s="2"/>
      <c r="AC39" s="134"/>
      <c r="AD39" s="134"/>
      <c r="AE39" s="134"/>
      <c r="AF39" s="134"/>
      <c r="AG39" s="134"/>
      <c r="AH39" s="134"/>
      <c r="AI39" s="134"/>
      <c r="AJ39" s="134"/>
      <c r="AK39" s="176"/>
      <c r="AL39" s="2"/>
      <c r="AM39" s="176"/>
      <c r="AN39" s="176"/>
      <c r="AO39" s="176"/>
      <c r="AP39" s="227"/>
      <c r="AQ39" s="2"/>
      <c r="AR39" s="176"/>
      <c r="AS39" s="176"/>
      <c r="AT39" s="176"/>
      <c r="AU39" s="176"/>
      <c r="AV39" s="176"/>
      <c r="AW39" s="176"/>
      <c r="AX39" s="189"/>
      <c r="AY39" s="189"/>
      <c r="AZ39" s="302"/>
      <c r="BA39" s="176"/>
      <c r="BB39" s="176"/>
      <c r="BC39" s="189"/>
      <c r="BD39" s="189"/>
      <c r="BE39" s="176"/>
      <c r="BF39" s="189"/>
      <c r="BG39" s="176"/>
      <c r="BH39" s="189"/>
      <c r="BI39" s="189"/>
      <c r="BJ39" s="176"/>
      <c r="BK39" s="189"/>
      <c r="BL39" s="176"/>
      <c r="BM39" s="189"/>
      <c r="BN39" s="189"/>
      <c r="BO39" s="189"/>
      <c r="BP39" s="189"/>
      <c r="BQ39" s="176"/>
      <c r="BR39" s="189"/>
      <c r="BS39" s="189"/>
      <c r="BT39" s="189"/>
    </row>
    <row r="40" spans="2:72" x14ac:dyDescent="0.25">
      <c r="B40" s="115" t="s">
        <v>62</v>
      </c>
      <c r="C40" s="115" t="s">
        <v>9</v>
      </c>
      <c r="D40" s="73">
        <f t="shared" ref="D40:I40" si="9">SUM(D36:D37)</f>
        <v>5123</v>
      </c>
      <c r="E40" s="73">
        <f t="shared" si="9"/>
        <v>6585</v>
      </c>
      <c r="F40" s="73">
        <f t="shared" si="9"/>
        <v>11717</v>
      </c>
      <c r="G40" s="73">
        <f t="shared" si="9"/>
        <v>14861</v>
      </c>
      <c r="H40" s="73"/>
      <c r="I40" s="73">
        <f t="shared" si="9"/>
        <v>2358</v>
      </c>
      <c r="J40" s="73">
        <f>SUM(J36:J37)</f>
        <v>5236</v>
      </c>
      <c r="K40" s="73">
        <f t="shared" ref="K40:Q40" si="10">SUM(K36:K37)</f>
        <v>8010</v>
      </c>
      <c r="L40" s="73">
        <f t="shared" si="10"/>
        <v>13019</v>
      </c>
      <c r="M40" s="73"/>
      <c r="N40" s="73">
        <f t="shared" si="10"/>
        <v>1437</v>
      </c>
      <c r="O40" s="73">
        <f t="shared" si="10"/>
        <v>6550</v>
      </c>
      <c r="P40" s="73">
        <f t="shared" si="10"/>
        <v>9695</v>
      </c>
      <c r="Q40" s="73">
        <f t="shared" si="10"/>
        <v>6904</v>
      </c>
      <c r="R40" s="73"/>
      <c r="S40" s="73">
        <f>SUM(S36:S37)</f>
        <v>7067</v>
      </c>
      <c r="T40" s="73">
        <f>SUM(T36:T37)</f>
        <v>12063</v>
      </c>
      <c r="U40" s="73">
        <f>U38+U39</f>
        <v>14322</v>
      </c>
      <c r="V40" s="73">
        <f>V38+V39</f>
        <v>16706</v>
      </c>
      <c r="W40" s="73"/>
      <c r="X40" s="73">
        <f>X38+X39</f>
        <v>12657</v>
      </c>
      <c r="Y40" s="73">
        <f>Y38+Y39</f>
        <v>19721</v>
      </c>
      <c r="Z40" s="73">
        <f>Z38+Z39</f>
        <v>21423</v>
      </c>
      <c r="AA40" s="73">
        <f>AA38+AA39</f>
        <v>25525</v>
      </c>
      <c r="AB40" s="73"/>
      <c r="AC40" s="73">
        <f>AC38+AC39</f>
        <v>1571</v>
      </c>
      <c r="AD40" s="73">
        <f>AD38+AD39</f>
        <v>1946</v>
      </c>
      <c r="AE40" s="73">
        <f>AE38+AE39</f>
        <v>10135</v>
      </c>
      <c r="AF40" s="73">
        <f>AF38+AF39</f>
        <v>14260</v>
      </c>
      <c r="AG40" s="73"/>
      <c r="AH40" s="73">
        <f>AH38+AH39</f>
        <v>4146</v>
      </c>
      <c r="AI40" s="73">
        <f>AI38+AI39</f>
        <v>3425</v>
      </c>
      <c r="AJ40" s="73">
        <f>AJ38+AJ39</f>
        <v>7366</v>
      </c>
      <c r="AK40" s="188">
        <f>AK38+AK39</f>
        <v>13318</v>
      </c>
      <c r="AL40" s="73"/>
      <c r="AM40" s="188">
        <f>AM38+AM39</f>
        <v>8774</v>
      </c>
      <c r="AN40" s="73">
        <f>AN38+AN39</f>
        <v>17196</v>
      </c>
      <c r="AO40" s="73">
        <f>AO38+AO39</f>
        <v>22988</v>
      </c>
      <c r="AP40" s="188">
        <f>AP38+AP39</f>
        <v>24786</v>
      </c>
      <c r="AQ40" s="73"/>
      <c r="AR40" s="188">
        <f>AR38+AR39</f>
        <v>-10126</v>
      </c>
      <c r="AS40" s="188">
        <f>AS38+AS39</f>
        <v>-986</v>
      </c>
      <c r="AT40" s="188">
        <f>AT38+AT39</f>
        <v>-4161</v>
      </c>
      <c r="AU40" s="188">
        <f>AU38+AU39</f>
        <v>3836</v>
      </c>
      <c r="AV40" s="188"/>
      <c r="AW40" s="188">
        <f>AW38+AW39</f>
        <v>10615</v>
      </c>
      <c r="AX40" s="188">
        <f>AX38+AX39</f>
        <v>29678</v>
      </c>
      <c r="AY40" s="188">
        <f>AY38+AY39</f>
        <v>50934</v>
      </c>
      <c r="AZ40" s="303"/>
      <c r="BA40" s="188"/>
      <c r="BB40" s="188">
        <f>BB38+BB39</f>
        <v>35892</v>
      </c>
      <c r="BC40" s="188">
        <f>BC38+BC39</f>
        <v>74330</v>
      </c>
      <c r="BD40" s="188">
        <f>BD38+BD39</f>
        <v>86318</v>
      </c>
      <c r="BE40" s="188">
        <f>BE38+BE39</f>
        <v>91034</v>
      </c>
      <c r="BF40" s="188"/>
      <c r="BG40" s="188">
        <f>BG38+BG39</f>
        <v>15882</v>
      </c>
      <c r="BH40" s="188">
        <f>BH38+BH39</f>
        <v>19043</v>
      </c>
      <c r="BI40" s="188">
        <f>BI38+BI39</f>
        <v>25637</v>
      </c>
      <c r="BJ40" s="188">
        <f>BJ38+BJ39</f>
        <v>35866</v>
      </c>
      <c r="BK40" s="188"/>
      <c r="BL40" s="188">
        <f>BL38+BL39</f>
        <v>6476</v>
      </c>
      <c r="BM40" s="188">
        <f>BM38+BM39</f>
        <v>18678</v>
      </c>
      <c r="BN40" s="188">
        <f>BN38+BN39</f>
        <v>20167</v>
      </c>
      <c r="BO40" s="188">
        <f>BO38+BO39</f>
        <v>30520</v>
      </c>
      <c r="BP40" s="188"/>
      <c r="BQ40" s="188">
        <f>BQ38+BQ39</f>
        <v>14495</v>
      </c>
      <c r="BR40" s="188">
        <f>BR38+BR39</f>
        <v>30235</v>
      </c>
      <c r="BS40" s="188">
        <f>BS38+BS39</f>
        <v>36664</v>
      </c>
      <c r="BT40" s="188">
        <f>BT38+BT39</f>
        <v>39776</v>
      </c>
    </row>
    <row r="41" spans="2:72" s="22" customFormat="1" x14ac:dyDescent="0.25">
      <c r="B41" s="3" t="s">
        <v>64</v>
      </c>
      <c r="C41" s="3" t="s">
        <v>21</v>
      </c>
      <c r="D41" s="1"/>
      <c r="E41" s="2"/>
      <c r="F41" s="1"/>
      <c r="G41" s="1"/>
      <c r="H41" s="1"/>
      <c r="I41" s="89"/>
      <c r="J41" s="2"/>
      <c r="K41" s="2"/>
      <c r="L41" s="2"/>
      <c r="M41" s="2"/>
      <c r="N41" s="21"/>
      <c r="O41" s="2"/>
      <c r="P41" s="2"/>
      <c r="Q41" s="2"/>
      <c r="R41" s="2"/>
      <c r="S41" s="21"/>
      <c r="T41" s="21"/>
      <c r="U41" s="21"/>
      <c r="V41" s="21"/>
      <c r="W41" s="2"/>
      <c r="X41" s="21"/>
      <c r="Y41" s="21"/>
      <c r="Z41" s="21"/>
      <c r="AA41" s="21"/>
      <c r="AB41" s="2"/>
      <c r="AC41" s="21"/>
      <c r="AD41" s="21"/>
      <c r="AE41" s="21"/>
      <c r="AF41" s="21"/>
      <c r="AG41" s="21"/>
      <c r="AH41" s="21"/>
      <c r="AI41" s="21"/>
      <c r="AJ41" s="21"/>
      <c r="AK41" s="174"/>
      <c r="AL41" s="2"/>
      <c r="AM41" s="174"/>
      <c r="AN41" s="174"/>
      <c r="AO41" s="174"/>
      <c r="AP41" s="228"/>
      <c r="AQ41" s="2"/>
      <c r="AR41" s="174"/>
      <c r="AS41" s="174"/>
      <c r="AT41" s="174"/>
      <c r="AU41" s="174"/>
      <c r="AV41" s="174"/>
      <c r="AW41" s="174"/>
      <c r="AX41" s="132"/>
      <c r="AY41" s="132"/>
      <c r="AZ41" s="300"/>
      <c r="BA41" s="174"/>
      <c r="BB41" s="174"/>
      <c r="BC41" s="132"/>
      <c r="BD41" s="132"/>
      <c r="BE41" s="174"/>
      <c r="BF41" s="132"/>
      <c r="BG41" s="174"/>
      <c r="BH41" s="132"/>
      <c r="BI41" s="132"/>
      <c r="BJ41" s="174"/>
      <c r="BK41" s="132"/>
      <c r="BL41" s="174"/>
      <c r="BM41" s="132"/>
      <c r="BN41" s="132"/>
      <c r="BO41" s="132"/>
      <c r="BP41" s="132"/>
      <c r="BQ41" s="174"/>
      <c r="BR41" s="132"/>
      <c r="BS41" s="132"/>
      <c r="BT41" s="132"/>
    </row>
    <row r="42" spans="2:72" s="22" customFormat="1" x14ac:dyDescent="0.25">
      <c r="B42" s="52" t="s">
        <v>65</v>
      </c>
      <c r="C42" s="52" t="s">
        <v>22</v>
      </c>
      <c r="D42" s="21">
        <v>4840</v>
      </c>
      <c r="E42" s="19">
        <v>6185</v>
      </c>
      <c r="F42" s="19">
        <v>11204</v>
      </c>
      <c r="G42" s="19">
        <v>14195</v>
      </c>
      <c r="H42" s="1"/>
      <c r="I42" s="21">
        <v>2089</v>
      </c>
      <c r="J42" s="19">
        <v>4636</v>
      </c>
      <c r="K42" s="19">
        <v>7290</v>
      </c>
      <c r="L42" s="19">
        <v>12225</v>
      </c>
      <c r="M42" s="19"/>
      <c r="N42" s="21">
        <v>831</v>
      </c>
      <c r="O42" s="19">
        <v>6140</v>
      </c>
      <c r="P42" s="19">
        <v>8620</v>
      </c>
      <c r="Q42" s="19">
        <v>4381</v>
      </c>
      <c r="R42" s="19"/>
      <c r="S42" s="21">
        <v>6776</v>
      </c>
      <c r="T42" s="21">
        <v>11841</v>
      </c>
      <c r="U42" s="21">
        <v>12984</v>
      </c>
      <c r="V42" s="21">
        <v>14739</v>
      </c>
      <c r="W42" s="19"/>
      <c r="X42" s="132">
        <v>13186</v>
      </c>
      <c r="Y42" s="132">
        <v>13555</v>
      </c>
      <c r="Z42" s="132">
        <v>22121</v>
      </c>
      <c r="AA42" s="21">
        <v>26155</v>
      </c>
      <c r="AB42" s="19"/>
      <c r="AC42" s="132">
        <v>1482</v>
      </c>
      <c r="AD42" s="132">
        <v>1667</v>
      </c>
      <c r="AE42" s="132">
        <v>9610</v>
      </c>
      <c r="AF42" s="132">
        <v>13432</v>
      </c>
      <c r="AG42" s="132"/>
      <c r="AH42" s="132">
        <v>3933</v>
      </c>
      <c r="AI42" s="132">
        <v>3186</v>
      </c>
      <c r="AJ42" s="132">
        <v>7003</v>
      </c>
      <c r="AK42" s="132">
        <v>12768</v>
      </c>
      <c r="AL42" s="19"/>
      <c r="AM42" s="132">
        <v>8609</v>
      </c>
      <c r="AN42" s="132">
        <v>16827</v>
      </c>
      <c r="AO42" s="132">
        <v>22462</v>
      </c>
      <c r="AP42" s="132">
        <v>24219</v>
      </c>
      <c r="AQ42" s="19"/>
      <c r="AR42" s="132">
        <v>-10250</v>
      </c>
      <c r="AS42" s="132">
        <v>-1295</v>
      </c>
      <c r="AT42" s="132">
        <v>-4562</v>
      </c>
      <c r="AU42" s="132">
        <v>3310</v>
      </c>
      <c r="AV42" s="132"/>
      <c r="AW42" s="132">
        <v>10478</v>
      </c>
      <c r="AX42" s="132">
        <v>29321</v>
      </c>
      <c r="AY42" s="132">
        <v>50360</v>
      </c>
      <c r="AZ42" s="294"/>
      <c r="BA42" s="132"/>
      <c r="BB42" s="132">
        <v>35685</v>
      </c>
      <c r="BC42" s="132">
        <v>74003</v>
      </c>
      <c r="BD42" s="132">
        <v>85827</v>
      </c>
      <c r="BE42" s="132">
        <v>90434</v>
      </c>
      <c r="BF42" s="275"/>
      <c r="BG42" s="132">
        <v>15767</v>
      </c>
      <c r="BH42" s="132">
        <v>18939</v>
      </c>
      <c r="BI42" s="132">
        <v>25496</v>
      </c>
      <c r="BJ42" s="132">
        <v>35721</v>
      </c>
      <c r="BK42" s="275"/>
      <c r="BL42" s="132">
        <v>6457</v>
      </c>
      <c r="BM42" s="132">
        <v>18570</v>
      </c>
      <c r="BN42" s="132">
        <v>20018</v>
      </c>
      <c r="BO42" s="132">
        <v>30439</v>
      </c>
      <c r="BP42" s="132"/>
      <c r="BQ42" s="132">
        <v>14482</v>
      </c>
      <c r="BR42" s="132">
        <v>30170</v>
      </c>
      <c r="BS42" s="132">
        <v>36595</v>
      </c>
      <c r="BT42" s="132">
        <v>39643</v>
      </c>
    </row>
    <row r="43" spans="2:72" s="22" customFormat="1" ht="15" thickBot="1" x14ac:dyDescent="0.3">
      <c r="B43" s="117" t="s">
        <v>66</v>
      </c>
      <c r="C43" s="117" t="s">
        <v>23</v>
      </c>
      <c r="D43" s="118">
        <f>D40-D42</f>
        <v>283</v>
      </c>
      <c r="E43" s="118">
        <f>E40-E42</f>
        <v>400</v>
      </c>
      <c r="F43" s="118">
        <f>F40-F42</f>
        <v>513</v>
      </c>
      <c r="G43" s="118">
        <f>G40-G42</f>
        <v>666</v>
      </c>
      <c r="H43" s="118"/>
      <c r="I43" s="118">
        <f>I40-I42</f>
        <v>269</v>
      </c>
      <c r="J43" s="118">
        <f>J40-J42</f>
        <v>600</v>
      </c>
      <c r="K43" s="118">
        <f>K40-K42</f>
        <v>720</v>
      </c>
      <c r="L43" s="118">
        <f>L40-L42</f>
        <v>794</v>
      </c>
      <c r="M43" s="118"/>
      <c r="N43" s="118">
        <f>N40-N42</f>
        <v>606</v>
      </c>
      <c r="O43" s="118">
        <f>O40-O42</f>
        <v>410</v>
      </c>
      <c r="P43" s="118">
        <f>P40-P42</f>
        <v>1075</v>
      </c>
      <c r="Q43" s="118">
        <f>Q40-Q42</f>
        <v>2523</v>
      </c>
      <c r="R43" s="118"/>
      <c r="S43" s="118">
        <f>S40-S42</f>
        <v>291</v>
      </c>
      <c r="T43" s="118">
        <f>T40-T42</f>
        <v>222</v>
      </c>
      <c r="U43" s="118">
        <f>U40-U42</f>
        <v>1338</v>
      </c>
      <c r="V43" s="118">
        <f>V40-V42</f>
        <v>1967</v>
      </c>
      <c r="W43" s="118"/>
      <c r="X43" s="133">
        <f>X40-X42</f>
        <v>-529</v>
      </c>
      <c r="Y43" s="133">
        <f>Y40-Y42</f>
        <v>6166</v>
      </c>
      <c r="Z43" s="133">
        <f>Z40-Z42</f>
        <v>-698</v>
      </c>
      <c r="AA43" s="118">
        <f>AA40-AA42</f>
        <v>-630</v>
      </c>
      <c r="AB43" s="118"/>
      <c r="AC43" s="133">
        <f>AC40-AC42</f>
        <v>89</v>
      </c>
      <c r="AD43" s="133">
        <f>AD40-AD42</f>
        <v>279</v>
      </c>
      <c r="AE43" s="133">
        <f>AE40-AE42</f>
        <v>525</v>
      </c>
      <c r="AF43" s="133">
        <f>AF40-AF42</f>
        <v>828</v>
      </c>
      <c r="AG43" s="133"/>
      <c r="AH43" s="133">
        <f>AH40-AH42</f>
        <v>213</v>
      </c>
      <c r="AI43" s="133">
        <f>AI40-AI42</f>
        <v>239</v>
      </c>
      <c r="AJ43" s="133">
        <f>AJ40-AJ42</f>
        <v>363</v>
      </c>
      <c r="AK43" s="133">
        <v>550</v>
      </c>
      <c r="AL43" s="118"/>
      <c r="AM43" s="226">
        <f>AM40-AM42</f>
        <v>165</v>
      </c>
      <c r="AN43" s="133">
        <f>AN40-AN42</f>
        <v>369</v>
      </c>
      <c r="AO43" s="133">
        <f>AO40-AO42</f>
        <v>526</v>
      </c>
      <c r="AP43" s="226">
        <f>AP40-AP42</f>
        <v>567</v>
      </c>
      <c r="AQ43" s="118"/>
      <c r="AR43" s="226">
        <f>AR40-AR42</f>
        <v>124</v>
      </c>
      <c r="AS43" s="226">
        <f>AS40-AS42</f>
        <v>309</v>
      </c>
      <c r="AT43" s="226">
        <f>AT40-AT42</f>
        <v>401</v>
      </c>
      <c r="AU43" s="226">
        <f>AU40-AU42</f>
        <v>526</v>
      </c>
      <c r="AV43" s="226"/>
      <c r="AW43" s="226">
        <f>AW40-AW42</f>
        <v>137</v>
      </c>
      <c r="AX43" s="133">
        <f>AX40-AX42</f>
        <v>357</v>
      </c>
      <c r="AY43" s="133">
        <v>574</v>
      </c>
      <c r="AZ43" s="304"/>
      <c r="BA43" s="226"/>
      <c r="BB43" s="226">
        <f>BB40-BB42</f>
        <v>207</v>
      </c>
      <c r="BC43" s="226">
        <f>BC40-BC42</f>
        <v>327</v>
      </c>
      <c r="BD43" s="226">
        <f>BD40-BD42</f>
        <v>491</v>
      </c>
      <c r="BE43" s="226">
        <f>BE40-BE42</f>
        <v>600</v>
      </c>
      <c r="BF43" s="226"/>
      <c r="BG43" s="226">
        <f>BG40-BG42</f>
        <v>115</v>
      </c>
      <c r="BH43" s="133">
        <f>BH40-BH42</f>
        <v>104</v>
      </c>
      <c r="BI43" s="133">
        <f>BI40-BI42</f>
        <v>141</v>
      </c>
      <c r="BJ43" s="226">
        <f>BJ40-BJ42</f>
        <v>145</v>
      </c>
      <c r="BK43" s="226"/>
      <c r="BL43" s="226">
        <f>BL40-BL42</f>
        <v>19</v>
      </c>
      <c r="BM43" s="133">
        <f>BM40-BM42</f>
        <v>108</v>
      </c>
      <c r="BN43" s="133">
        <v>149</v>
      </c>
      <c r="BO43" s="133">
        <v>81</v>
      </c>
      <c r="BP43" s="133"/>
      <c r="BQ43" s="226">
        <f>BQ40-BQ42</f>
        <v>13</v>
      </c>
      <c r="BR43" s="133">
        <f>BR40-BR42</f>
        <v>65</v>
      </c>
      <c r="BS43" s="133">
        <v>69</v>
      </c>
      <c r="BT43" s="133">
        <v>133</v>
      </c>
    </row>
    <row r="44" spans="2:72" s="22" customFormat="1" x14ac:dyDescent="0.25">
      <c r="B44" s="52"/>
      <c r="C44" s="52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H44" s="21"/>
      <c r="AI44" s="21"/>
      <c r="AJ44" s="21"/>
      <c r="AK44" s="174"/>
      <c r="AL44" s="21"/>
      <c r="AM44" s="174"/>
      <c r="AN44" s="174"/>
      <c r="AO44" s="174"/>
      <c r="AQ44" s="21"/>
      <c r="AR44" s="174"/>
      <c r="AS44" s="174"/>
      <c r="AT44" s="174"/>
      <c r="AU44" s="174"/>
      <c r="AV44" s="174"/>
      <c r="AW44" s="174"/>
      <c r="AX44" s="132"/>
      <c r="AY44" s="132"/>
      <c r="AZ44" s="300"/>
      <c r="BA44" s="174"/>
      <c r="BB44" s="174"/>
      <c r="BC44" s="132"/>
      <c r="BD44" s="132"/>
      <c r="BE44" s="132"/>
      <c r="BF44" s="132"/>
      <c r="BG44" s="174"/>
      <c r="BH44" s="132"/>
      <c r="BI44" s="132"/>
      <c r="BJ44" s="174"/>
      <c r="BK44" s="132"/>
      <c r="BL44" s="174"/>
      <c r="BM44" s="132"/>
      <c r="BN44" s="132"/>
      <c r="BO44" s="132"/>
      <c r="BP44" s="132"/>
      <c r="BQ44" s="174"/>
      <c r="BR44" s="174"/>
      <c r="BS44" s="132"/>
      <c r="BT44" s="132"/>
    </row>
    <row r="45" spans="2:72" x14ac:dyDescent="0.25">
      <c r="B45" s="119" t="s">
        <v>160</v>
      </c>
      <c r="C45" s="119" t="s">
        <v>161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31"/>
      <c r="O45" s="120"/>
      <c r="P45" s="120"/>
      <c r="Q45" s="120"/>
      <c r="R45" s="120"/>
      <c r="S45" s="131"/>
      <c r="T45" s="131"/>
      <c r="U45" s="131"/>
      <c r="V45" s="131"/>
      <c r="W45" s="120"/>
      <c r="X45" s="131"/>
      <c r="Y45" s="131"/>
      <c r="Z45" s="131"/>
      <c r="AA45" s="131"/>
      <c r="AB45" s="120"/>
      <c r="AC45" s="131"/>
      <c r="AD45" s="131"/>
      <c r="AE45" s="131"/>
      <c r="AF45" s="131"/>
      <c r="AG45" s="131"/>
      <c r="AH45" s="131"/>
      <c r="AI45" s="131"/>
      <c r="AJ45" s="131"/>
      <c r="AK45" s="177"/>
      <c r="AL45" s="120"/>
      <c r="AM45" s="177"/>
      <c r="AN45" s="177"/>
      <c r="AO45" s="177"/>
      <c r="AP45" s="177"/>
      <c r="AQ45" s="120"/>
      <c r="AR45" s="177"/>
      <c r="AS45" s="177"/>
      <c r="AT45" s="177"/>
      <c r="AU45" s="177"/>
      <c r="AV45" s="177"/>
      <c r="AW45" s="177"/>
      <c r="AX45" s="263"/>
      <c r="AY45" s="263"/>
      <c r="AZ45" s="177"/>
      <c r="BA45" s="177"/>
      <c r="BB45" s="177"/>
      <c r="BC45" s="263"/>
      <c r="BD45" s="263"/>
      <c r="BE45" s="263"/>
      <c r="BF45" s="263"/>
      <c r="BG45" s="177"/>
      <c r="BH45" s="263"/>
      <c r="BI45" s="263"/>
      <c r="BJ45" s="177"/>
      <c r="BK45" s="263"/>
      <c r="BL45" s="177"/>
      <c r="BM45" s="263"/>
      <c r="BN45" s="263"/>
      <c r="BO45" s="263"/>
      <c r="BP45" s="263"/>
      <c r="BQ45" s="177"/>
      <c r="BR45" s="177"/>
      <c r="BS45" s="263"/>
      <c r="BT45" s="263"/>
    </row>
    <row r="46" spans="2:72" x14ac:dyDescent="0.25">
      <c r="B46" s="3" t="s">
        <v>63</v>
      </c>
      <c r="C46" s="3" t="s">
        <v>133</v>
      </c>
      <c r="D46" s="2">
        <f>D40-((D18+D19+D29+D30)*0.8)</f>
        <v>3785.3999999999996</v>
      </c>
      <c r="E46" s="2">
        <f>E40-((E18+E19+E29+E30)*0.8)</f>
        <v>6902.6</v>
      </c>
      <c r="F46" s="2">
        <f>F40-((F18+F19+F29+F30)*0.8)</f>
        <v>10614.6</v>
      </c>
      <c r="G46" s="2">
        <f>G40-((G18+G19+G29+G30)*0.8)</f>
        <v>13485.8</v>
      </c>
      <c r="H46" s="2"/>
      <c r="I46" s="2">
        <f>I40-((I18+I19+I29+I30)*0.8)</f>
        <v>2793.2</v>
      </c>
      <c r="J46" s="2">
        <f>J40-((J18+J19+J29+J30)*0.8)</f>
        <v>6356.8</v>
      </c>
      <c r="K46" s="2">
        <f>K40-((K18+K19+K29+K30)*0.8)</f>
        <v>9151.6</v>
      </c>
      <c r="L46" s="2">
        <f>L40-((L18+L19+L29+L30)*0.8)</f>
        <v>14473.4</v>
      </c>
      <c r="M46" s="2"/>
      <c r="N46" s="2">
        <f>N40-((N18+N19+N29+N30)*0.8)</f>
        <v>3390.6000000000004</v>
      </c>
      <c r="O46" s="2">
        <f>O40-((O18+O19+O29+O30)*0.8)</f>
        <v>7579.6</v>
      </c>
      <c r="P46" s="2">
        <f>P40-((P18+P19+P29+P30)*0.8)</f>
        <v>14440.6</v>
      </c>
      <c r="Q46" s="2">
        <f>Q40-((Q18+Q19+Q29+Q30)*0.8)</f>
        <v>21121.599999999999</v>
      </c>
      <c r="R46" s="2"/>
      <c r="S46" s="2">
        <f>S40-((S18+S19+S29+S30)*0.8)</f>
        <v>8156.6</v>
      </c>
      <c r="T46" s="2">
        <f>T40-((T18+T19+T29+T30)*0.8)</f>
        <v>11442.2</v>
      </c>
      <c r="U46" s="2">
        <f>U40-((U18+U19+U29+U30)*0.8)</f>
        <v>18541.2</v>
      </c>
      <c r="V46" s="2">
        <f>V40-((V18+V19+V29+V30)*0.8)</f>
        <v>22890</v>
      </c>
      <c r="W46" s="2"/>
      <c r="X46" s="2">
        <f>X40-((X18+X19+X29+X30)*0.8)</f>
        <v>11156.2</v>
      </c>
      <c r="Y46" s="2">
        <f>Y40-((Y18+Y19+Y29+Y30)*0.8)</f>
        <v>17810.599999999999</v>
      </c>
      <c r="Z46" s="2">
        <f>Z40-((Z18+Z19+Z29+Z30)*0.8)</f>
        <v>18963.8</v>
      </c>
      <c r="AA46" s="2">
        <f>AA40-((AA18+AA19+AA29+AA30)*0.8)</f>
        <v>21365.8</v>
      </c>
      <c r="AB46" s="2"/>
      <c r="AC46" s="2">
        <f>AC40-((AC18+AC19+AC29+AC30)*0.8)</f>
        <v>50.199999999999818</v>
      </c>
      <c r="AD46" s="2">
        <f>AD40-((AD18+AD19+AD29+AD30)*0.8)</f>
        <v>2134</v>
      </c>
      <c r="AE46" s="2">
        <f>AE40-((AE18+AE19+AE29+AE30)*0.8)</f>
        <v>10146.200000000001</v>
      </c>
      <c r="AF46" s="2">
        <f>AF40-((AF18+AF19+AF29+AF30)*0.8)</f>
        <v>14024</v>
      </c>
      <c r="AG46" s="2"/>
      <c r="AH46" s="2">
        <f>AH40-((AH18+AH19+AH29+AH30)*0.8)</f>
        <v>4024.4</v>
      </c>
      <c r="AI46" s="2">
        <f>AI40-((AI18+AI19+AI29+AI30)*0.8)</f>
        <v>5176.2</v>
      </c>
      <c r="AJ46" s="2">
        <f>AJ40-((AJ18+AJ19+AJ29+AJ30)*0.8)</f>
        <v>11052.4</v>
      </c>
      <c r="AK46" s="150">
        <f>AK40-((AK18+AK19+AK29+AK30)*0.8)</f>
        <v>18952.400000000001</v>
      </c>
      <c r="AL46" s="2"/>
      <c r="AM46" s="150">
        <f>AM40-((AM18+AM19+AM29+AM30)*0.8)</f>
        <v>5066</v>
      </c>
      <c r="AN46" s="2">
        <f>AN40-((AN18+AN19+AN29+AN30)*0.8)</f>
        <v>12468.8</v>
      </c>
      <c r="AO46" s="2">
        <f>AO40-((AO18+AO19+AO29+AO30)*0.8)</f>
        <v>18488</v>
      </c>
      <c r="AP46" s="223">
        <f>AP40-((AP18+AP19+AP29+AP30)*0.8)</f>
        <v>19175.599999999999</v>
      </c>
      <c r="AQ46" s="2"/>
      <c r="AR46" s="150">
        <f>AR40-((AR18+AR19+AR29+AR30)*0.8)</f>
        <v>-285.19999999999891</v>
      </c>
      <c r="AS46" s="150">
        <f>AS40-((AS18+AS19+AS29+AS30)*0.8)</f>
        <v>4703.6000000000004</v>
      </c>
      <c r="AT46" s="150">
        <f>AT40-((AT18+AT19+AT29+AT30)*0.8)</f>
        <v>8449.4000000000015</v>
      </c>
      <c r="AU46" s="223">
        <f>AU40-((AU18+AU19+AU29+AU30)*0.8)</f>
        <v>12424</v>
      </c>
      <c r="AV46" s="223"/>
      <c r="AW46" s="223">
        <f>AW40-((AW18+AW19+AW29+AW30)*0.8)</f>
        <v>11018.2</v>
      </c>
      <c r="AX46" s="150">
        <f>AX40-((AX18+AX19+AX29+AX30)*0.8)</f>
        <v>28166</v>
      </c>
      <c r="AY46" s="150">
        <f>AY40-((AY18+AY19+AY29+AY30)*0.8)</f>
        <v>49342</v>
      </c>
      <c r="AZ46" s="301"/>
      <c r="BA46" s="223"/>
      <c r="BB46" s="223">
        <f>BB40-((BB18+BB19+BB29+BB30)*0.8)</f>
        <v>42884.800000000003</v>
      </c>
      <c r="BC46" s="223">
        <f>BC40-((BC18+BC19+BC29+BC30)*0.8)</f>
        <v>62954.8</v>
      </c>
      <c r="BD46" s="223">
        <f>BD40-((BD18+BD19+BD29+BD30)*0.8)</f>
        <v>79605.2</v>
      </c>
      <c r="BE46" s="223">
        <f>BE40-((BE18+BE19+BE29+BE30)*0.8)</f>
        <v>88937.2</v>
      </c>
      <c r="BF46" s="223"/>
      <c r="BG46" s="223">
        <f>BG40-((BG18+BG19+BG29+BG30)*0.8)</f>
        <v>14446</v>
      </c>
      <c r="BH46" s="150">
        <f>BH40-((BH18+BH19+BH29+BH30)*0.8)</f>
        <v>19733.400000000001</v>
      </c>
      <c r="BI46" s="150">
        <f>BI40-((BI18+BI19+BI29+BI30)*0.8)</f>
        <v>25825</v>
      </c>
      <c r="BJ46" s="223">
        <f>BJ40-((BJ18+BJ19+BJ29+BJ30)*0.8)</f>
        <v>36125.199999999997</v>
      </c>
      <c r="BK46" s="223"/>
      <c r="BL46" s="223">
        <f>BL40-((BL18+BL19+BL29+BL30)*0.8)</f>
        <v>7393.6</v>
      </c>
      <c r="BM46" s="150">
        <f>BM40-((BM18+BM19+BM29+BM30)*0.8)</f>
        <v>17247.599999999999</v>
      </c>
      <c r="BN46" s="150">
        <f>BN40-((BN18+BN19+BN29+BN30)*0.8)</f>
        <v>23217.4</v>
      </c>
      <c r="BO46" s="150">
        <f>BO40-((BO18+BO19+BO29+BO30)*0.8)</f>
        <v>35216.800000000003</v>
      </c>
      <c r="BP46" s="150"/>
      <c r="BQ46" s="223">
        <f>BQ40-((BQ18+BQ19+BQ29+BQ30)*0.8)</f>
        <v>14058.2</v>
      </c>
      <c r="BR46" s="150">
        <f>BR40-((BR18+BR19+BR29+BR30)*0.8)</f>
        <v>32922.199999999997</v>
      </c>
      <c r="BS46" s="150">
        <f>BS40-((BS18+BS19+BS29+BS30)*0.8)</f>
        <v>45147.199999999997</v>
      </c>
      <c r="BT46" s="150">
        <f>BT40-((BT18+BT19+BT29+BT30)*0.8)</f>
        <v>44134.400000000001</v>
      </c>
    </row>
    <row r="47" spans="2:72" x14ac:dyDescent="0.25">
      <c r="B47" s="52" t="s">
        <v>132</v>
      </c>
      <c r="C47" s="52" t="s">
        <v>292</v>
      </c>
      <c r="D47" s="89">
        <v>-460</v>
      </c>
      <c r="E47" s="19">
        <v>-986</v>
      </c>
      <c r="F47" s="19">
        <v>-1638</v>
      </c>
      <c r="G47" s="19">
        <v>-2390</v>
      </c>
      <c r="H47" s="20"/>
      <c r="I47" s="21">
        <v>-726</v>
      </c>
      <c r="J47" s="19">
        <v>-1477</v>
      </c>
      <c r="K47" s="19">
        <v>-2148</v>
      </c>
      <c r="L47" s="19">
        <v>-1894</v>
      </c>
      <c r="M47" s="19"/>
      <c r="N47" s="21">
        <v>-498</v>
      </c>
      <c r="O47" s="19">
        <f>-(337+210+65+1)</f>
        <v>-613</v>
      </c>
      <c r="P47" s="19">
        <f>-(684+350+173+4)</f>
        <v>-1211</v>
      </c>
      <c r="Q47" s="19">
        <v>-1880</v>
      </c>
      <c r="R47" s="19"/>
      <c r="S47" s="21">
        <v>-126</v>
      </c>
      <c r="T47" s="21">
        <v>-254</v>
      </c>
      <c r="U47" s="21">
        <v>-827</v>
      </c>
      <c r="V47" s="21">
        <v>-1056</v>
      </c>
      <c r="W47" s="19"/>
      <c r="X47" s="21">
        <v>-265</v>
      </c>
      <c r="Y47" s="21">
        <v>-499</v>
      </c>
      <c r="Z47" s="21">
        <v>-1048</v>
      </c>
      <c r="AA47" s="21">
        <v>-1090</v>
      </c>
      <c r="AB47" s="19"/>
      <c r="AC47" s="21">
        <v>-233</v>
      </c>
      <c r="AD47" s="21">
        <v>-463</v>
      </c>
      <c r="AE47" s="21">
        <v>-597</v>
      </c>
      <c r="AF47" s="21">
        <v>-793</v>
      </c>
      <c r="AG47" s="21"/>
      <c r="AH47" s="21">
        <v>-146</v>
      </c>
      <c r="AI47" s="21">
        <v>-3122</v>
      </c>
      <c r="AJ47" s="21">
        <v>-3825</v>
      </c>
      <c r="AK47" s="132">
        <v>-4788</v>
      </c>
      <c r="AL47" s="19"/>
      <c r="AM47" s="132">
        <v>-1765</v>
      </c>
      <c r="AN47" s="132">
        <v>-2165</v>
      </c>
      <c r="AO47" s="132">
        <v>-3292</v>
      </c>
      <c r="AP47" s="132">
        <v>-4417</v>
      </c>
      <c r="AQ47" s="19"/>
      <c r="AR47" s="132">
        <v>-1461</v>
      </c>
      <c r="AS47" s="132">
        <v>-1240</v>
      </c>
      <c r="AT47" s="132">
        <v>-2260</v>
      </c>
      <c r="AU47" s="132">
        <v>-3399</v>
      </c>
      <c r="AV47" s="132"/>
      <c r="AW47" s="132">
        <v>-1027</v>
      </c>
      <c r="AX47" s="132">
        <v>-1231</v>
      </c>
      <c r="AY47" s="132">
        <v>-1362</v>
      </c>
      <c r="AZ47" s="294"/>
      <c r="BA47" s="132"/>
      <c r="BB47" s="132">
        <v>-137</v>
      </c>
      <c r="BC47" s="132">
        <v>-164</v>
      </c>
      <c r="BD47" s="132">
        <v>-310</v>
      </c>
      <c r="BE47" s="132">
        <v>-394</v>
      </c>
      <c r="BF47" s="275"/>
      <c r="BG47" s="132">
        <v>-40</v>
      </c>
      <c r="BH47" s="132">
        <v>-2028</v>
      </c>
      <c r="BI47" s="132">
        <v>-3186</v>
      </c>
      <c r="BJ47" s="132">
        <v>-3409</v>
      </c>
      <c r="BK47" s="275"/>
      <c r="BL47" s="132">
        <v>-20</v>
      </c>
      <c r="BM47" s="132">
        <v>-2162</v>
      </c>
      <c r="BN47" s="132">
        <v>-3582</v>
      </c>
      <c r="BO47" s="132">
        <v>-10939</v>
      </c>
      <c r="BP47" s="132"/>
      <c r="BQ47" s="132">
        <v>-2381</v>
      </c>
      <c r="BR47" s="132">
        <v>-7095</v>
      </c>
      <c r="BS47" s="132">
        <f>-7123-2943</f>
        <v>-10066</v>
      </c>
      <c r="BT47" s="132">
        <f>-12765-4039</f>
        <v>-16804</v>
      </c>
    </row>
    <row r="48" spans="2:72" x14ac:dyDescent="0.25">
      <c r="B48" s="116" t="s">
        <v>279</v>
      </c>
      <c r="C48" s="116" t="s">
        <v>278</v>
      </c>
      <c r="D48" s="112">
        <f>D46-(D27+D33+D34+D35-D47)*0.8</f>
        <v>3095.7999999999997</v>
      </c>
      <c r="E48" s="112">
        <f>E46-(E27+E33+E34+E35-E47)*0.8</f>
        <v>6360.2000000000007</v>
      </c>
      <c r="F48" s="112">
        <f>F46-(F27+F33+F34+F35-F47)*0.8</f>
        <v>9374.6</v>
      </c>
      <c r="G48" s="112">
        <f>G46-(G27+G33+G34+G35-G47)*0.8</f>
        <v>11469</v>
      </c>
      <c r="H48" s="112"/>
      <c r="I48" s="112">
        <f>I46-(I27+I33+I34+I35-I47)*0.8</f>
        <v>2224.3999999999996</v>
      </c>
      <c r="J48" s="112">
        <f>J46-(J27+J33+J34+J35-J47)*0.8</f>
        <v>5140</v>
      </c>
      <c r="K48" s="112">
        <f>K46-(K27+K33+K34+K35-K47)*0.8</f>
        <v>7116.4000000000005</v>
      </c>
      <c r="L48" s="112">
        <f>L46-(L27+L33+L34+L35-L47)*0.8</f>
        <v>8725.4</v>
      </c>
      <c r="M48" s="112"/>
      <c r="N48" s="112">
        <f>N46-(N27+N33+N34+N35-N47)*0.8</f>
        <v>2583.4000000000005</v>
      </c>
      <c r="O48" s="112">
        <f>O46-(O27+O33+O34+O35-O47)*0.8</f>
        <v>4761.2000000000007</v>
      </c>
      <c r="P48" s="112">
        <f>P46-(P27+P33+P34+P35-P47)*0.8</f>
        <v>7426.2</v>
      </c>
      <c r="Q48" s="112">
        <f>Q46-(Q27+Q33+Q34+Q35-Q47)*0.8</f>
        <v>11377.599999999999</v>
      </c>
      <c r="R48" s="112"/>
      <c r="S48" s="112">
        <f>S46-(S27+S33+S34+S35-S47)*0.8</f>
        <v>8343</v>
      </c>
      <c r="T48" s="112">
        <f>T46-(T27+T33+T34+T35-T47)*0.8</f>
        <v>12019</v>
      </c>
      <c r="U48" s="112">
        <f>U46-(U27+U33+U34+U35-U47)*0.8</f>
        <v>18315.600000000002</v>
      </c>
      <c r="V48" s="112">
        <f>V46-(V27+V33+V34+V35-V47)*0.8</f>
        <v>23237.200000000001</v>
      </c>
      <c r="W48" s="112"/>
      <c r="X48" s="112">
        <f>X46-(X27+X33+X34+X35-X47)*0.8</f>
        <v>5482.6</v>
      </c>
      <c r="Y48" s="112">
        <f>Y46-(Y27+Y33+Y34+Y35-Y47)*0.8</f>
        <v>9495.3999999999978</v>
      </c>
      <c r="Z48" s="112">
        <f>Z46-(Z27+Z33+Z34+Z35-Z47)*0.8</f>
        <v>11183.8</v>
      </c>
      <c r="AA48" s="112">
        <f>AA46-(AA27+AA33+AA34+AA35-AA47)*0.8</f>
        <v>13775.399999999998</v>
      </c>
      <c r="AB48" s="112"/>
      <c r="AC48" s="112">
        <f>AC46-(AC27+AC33+AC34+AC35-AC47)*0.8</f>
        <v>3925.4</v>
      </c>
      <c r="AD48" s="112">
        <f>AD46-(AD27+AD33+AD34+AD35-AD47)*0.8</f>
        <v>6970.8</v>
      </c>
      <c r="AE48" s="112">
        <f>AE46-(AE27+AE33+AE34+AE35-AE47)*0.8</f>
        <v>9504.6</v>
      </c>
      <c r="AF48" s="112">
        <f>AF46-(AF27+AF33+AF34+AF35-AF47)*0.8</f>
        <v>13121.6</v>
      </c>
      <c r="AG48" s="112"/>
      <c r="AH48" s="112">
        <f>AH46-(AH27+AH33+AH34+AH35-AH47)*0.8</f>
        <v>3349.2</v>
      </c>
      <c r="AI48" s="112">
        <f>AI46-(AI27+AI33+AI34+AI35-AI47)*0.8</f>
        <v>4117</v>
      </c>
      <c r="AJ48" s="112">
        <f>AJ46-(AJ27+AJ33+AJ34+AJ35-AJ47)*0.8</f>
        <v>9523.5999999999985</v>
      </c>
      <c r="AK48" s="190">
        <f>AK46-(AK27+AK33+AK34+AK35-AK47)*0.8</f>
        <v>14405.2</v>
      </c>
      <c r="AL48" s="112"/>
      <c r="AM48" s="190">
        <f>AM46-(AM27+AM33+AM34+AM35-AM47)*0.8</f>
        <v>3719.6</v>
      </c>
      <c r="AN48" s="112">
        <f>AN46-(AN27+AN33+AN34+AN35-AN47)*0.8</f>
        <v>9984</v>
      </c>
      <c r="AO48" s="112">
        <f>AO46-(AO27+AO33+AO34+AO35-AO47)*0.8</f>
        <v>13406.4</v>
      </c>
      <c r="AP48" s="229">
        <f>AP46-(AP27+AP33+AP34+AP35-AP47)*0.8</f>
        <v>14485.999999999998</v>
      </c>
      <c r="AQ48" s="112"/>
      <c r="AR48" s="190">
        <f>AR46-(AR27+AR33+AR34+AR35-AR47)*0.8</f>
        <v>-671.599999999999</v>
      </c>
      <c r="AS48" s="190">
        <f>AS46-(AS27+AS33+AS34+AS35-AS47)*0.8</f>
        <v>5665.2000000000007</v>
      </c>
      <c r="AT48" s="190">
        <f>AT46-(AT27+AT33+AT34+AT35-AT47)*0.8</f>
        <v>8682.2000000000007</v>
      </c>
      <c r="AU48" s="229">
        <f>AU46-(AU27+AU33+AU34+AU35-AU47)*0.8</f>
        <v>13223.2</v>
      </c>
      <c r="AV48" s="229"/>
      <c r="AW48" s="229">
        <f>AW46-(AW27+AW33+AW34+AW35-AW47)*0.8</f>
        <v>9041.4000000000015</v>
      </c>
      <c r="AX48" s="190">
        <f>AX46-(AX27+AX33+AX34+AX35-AX47)*0.8</f>
        <v>24843.599999999999</v>
      </c>
      <c r="AY48" s="190">
        <f>AY46-(AY27+AY33+AY34+AY35-AY47)*0.8</f>
        <v>44317.2</v>
      </c>
      <c r="AZ48" s="301"/>
      <c r="BA48" s="229"/>
      <c r="BB48" s="229">
        <f>BB46-(BB27+BB33+BB34+BB35-BB47)*0.8</f>
        <v>42950.400000000001</v>
      </c>
      <c r="BC48" s="229">
        <f>BC46-(BC27+BC33+BC34+BC35-BC47)*0.8</f>
        <v>62480.4</v>
      </c>
      <c r="BD48" s="229">
        <f>BD46-(BD27+BD33+BD34+BD35-BD47)*0.8</f>
        <v>77280.399999999994</v>
      </c>
      <c r="BE48" s="229">
        <f>BE46-(BE27+BE33+BE34+BE35-BE47)*0.8</f>
        <v>96266.8</v>
      </c>
      <c r="BF48" s="229"/>
      <c r="BG48" s="229">
        <f>BG46-(BG27+BG33+BG34+BG35-BG47)*0.8</f>
        <v>16362</v>
      </c>
      <c r="BH48" s="190">
        <f>BH46-(BH27+BH33+BH34+BH35-BH47)*0.8</f>
        <v>21891</v>
      </c>
      <c r="BI48" s="190">
        <f>BI46-(BI27+BI33+BI34+BI35-BI47)*0.8</f>
        <v>25400.2</v>
      </c>
      <c r="BJ48" s="229">
        <f>BJ46-(BJ27+BJ33+BJ34+BJ35-BJ47)*0.8</f>
        <v>35899.599999999999</v>
      </c>
      <c r="BK48" s="229"/>
      <c r="BL48" s="229">
        <f>BL46-(BL27+BL33+BL34+BL35-BL47)*0.8</f>
        <v>7315.2000000000007</v>
      </c>
      <c r="BM48" s="190">
        <f>BM46-(BM27+BM33+BM34+BM35-BM47)*0.8</f>
        <v>16401.199999999997</v>
      </c>
      <c r="BN48" s="190">
        <f>BN46-(BN27+BN33+BN34+BN35-BN47)*0.8</f>
        <v>22071</v>
      </c>
      <c r="BO48" s="190">
        <f>BO46-(BO27+BO33+BO34+BO35-BO47)*0.8</f>
        <v>26499.200000000004</v>
      </c>
      <c r="BP48" s="190"/>
      <c r="BQ48" s="229">
        <f>BQ46-(BQ27+BQ33+BQ34+BQ35-BQ47)*0.8</f>
        <v>12055.800000000001</v>
      </c>
      <c r="BR48" s="190">
        <f>BR46-(BR27+BR33+BR34+BR35-BR47)*0.8</f>
        <v>26617.399999999998</v>
      </c>
      <c r="BS48" s="190">
        <f>BS46-(BS27+BS33+BS34+BS35-BS47)*0.8</f>
        <v>36466.399999999994</v>
      </c>
      <c r="BT48" s="190">
        <f>BT46-(BT27+BT33+BT34+BT35-BT47)*0.8</f>
        <v>30063.200000000001</v>
      </c>
    </row>
    <row r="49" spans="2:72" s="17" customFormat="1" ht="15" customHeight="1" x14ac:dyDescent="0.25">
      <c r="B49" s="74" t="s">
        <v>10</v>
      </c>
      <c r="C49" s="74" t="s">
        <v>10</v>
      </c>
      <c r="D49" s="75">
        <f>D36-D33-D32-D27-D28+D9-D18-D19-D20-D15</f>
        <v>4909</v>
      </c>
      <c r="E49" s="75">
        <f>E36-E33-E32-E27-E28+E9-E18-E19-E20-E15</f>
        <v>9954</v>
      </c>
      <c r="F49" s="75">
        <f>F36-F33-F32-F27-F28+F9-F18-F19-F20-F15</f>
        <v>15224</v>
      </c>
      <c r="G49" s="75">
        <f>G36-G33-G32-G27-G28+G9-G18-G19-G20-G15</f>
        <v>19924</v>
      </c>
      <c r="H49" s="75"/>
      <c r="I49" s="75">
        <f>I36-I33-I32-I27-I28+I9-I18-I19-I20-I15</f>
        <v>4461</v>
      </c>
      <c r="J49" s="75">
        <f>J36-J33-J32-J27-J28+J9-J18-J19-J20-J15</f>
        <v>8818</v>
      </c>
      <c r="K49" s="75">
        <f>K36-K33-K32-K27-K28+K9-K18-K19-K20-K15</f>
        <v>12380</v>
      </c>
      <c r="L49" s="75">
        <f>L36-L33-L32-L27-L28+L9-L18-L19-L20-L15</f>
        <v>15386</v>
      </c>
      <c r="M49" s="75"/>
      <c r="N49" s="75">
        <f>N36-N33-N32-N27-N28+N9-N18-N19-N20-N15-N22</f>
        <v>4263</v>
      </c>
      <c r="O49" s="75">
        <f>O36-O33-O32-O27-O28+O9-O18-O19-O20-O15-O22</f>
        <v>8586</v>
      </c>
      <c r="P49" s="75">
        <f>P36-P33-P32-P27-P28+P9-P18-P19-P20-P15-P22</f>
        <v>12831</v>
      </c>
      <c r="Q49" s="75">
        <f>Q36-Q33-Q32-Q27-Q28+Q9-Q18-Q19-Q20-Q15-Q22</f>
        <v>20410</v>
      </c>
      <c r="R49" s="75"/>
      <c r="S49" s="75">
        <f>S36-S33-S32-S27-S28+S9-S18-S19-S20-S15-S22</f>
        <v>12413</v>
      </c>
      <c r="T49" s="75">
        <f>T36-T33-T32-T27-T28+T9-T18-T19-T20-T15-T22</f>
        <v>20261</v>
      </c>
      <c r="U49" s="75">
        <f>U36-U33-U32-U27-U28+U9-U18-U19-U20-U15-U22-U35-U34</f>
        <v>30057</v>
      </c>
      <c r="V49" s="75">
        <f>V36-V33-V32-V27-V28+V9-V18-V19-V20-V15-V22-V35-V34</f>
        <v>40978</v>
      </c>
      <c r="W49" s="75"/>
      <c r="X49" s="75">
        <f>X36-X33-X32-X27-X28+X9-X18-X19-X20-X15-X22-X35-X34</f>
        <v>10286</v>
      </c>
      <c r="Y49" s="75">
        <f>Y36-Y33-Y32-Y27-Y28+Y9-Y18-Y19-Y20-Y15-Y22-Y35-Y34</f>
        <v>17596</v>
      </c>
      <c r="Z49" s="75">
        <f>Z36-Z33-Z32-Z27-Z28+Z9-Z18-Z19-Z20-Z15-Z22-Z35-Z34</f>
        <v>22347</v>
      </c>
      <c r="AA49" s="75">
        <f>AA36-AA33-AA32-AA27-AA28+AA9-AA18-AA19-AA20-AA15-AA22-AA35-AA34</f>
        <v>29856</v>
      </c>
      <c r="AB49" s="75"/>
      <c r="AC49" s="75">
        <f>AC36-AC33-AC32-AC27-AC28+AC9-AC18-AC19-AC20-AC15-AC22</f>
        <v>7434</v>
      </c>
      <c r="AD49" s="75">
        <f>AD36-AD33-AD32-AD27-AD28+AD9-AD18-AD19-AD20-AD15-AD22</f>
        <v>14638</v>
      </c>
      <c r="AE49" s="75">
        <f>AE36-AE33-AE32-AE27-AE28+AE9-AE18-AE19-AE20-AE15-AE22</f>
        <v>21620</v>
      </c>
      <c r="AF49" s="75">
        <f>AF36-AF33-AF32-AF27-AF28+AF9-AF18-AF19-AF20-AF15-AF22</f>
        <v>29817</v>
      </c>
      <c r="AG49" s="75"/>
      <c r="AH49" s="75">
        <f>AH36-AH33-AH32-AH27-AH28+AH9-AH18-AH19-AH20-AH15-AH22</f>
        <v>7958</v>
      </c>
      <c r="AI49" s="75">
        <f>AI36-AI33-AI32-AI27-AI28+AI9-AI18-AI19-AI20-AI21-AI15-AI22</f>
        <v>15666</v>
      </c>
      <c r="AJ49" s="75">
        <f>AJ36-AJ33-AJ32-AJ27-AJ28+AJ9-AJ18-AJ19-AJ20-AJ21-AJ15-AJ22</f>
        <v>25486</v>
      </c>
      <c r="AK49" s="164">
        <f>AK36-AK33-AK32-AK27-AK28+AK9-AK18-AK19-AK20-AK21-AK15-AK22</f>
        <v>37053</v>
      </c>
      <c r="AL49" s="75"/>
      <c r="AM49" s="75">
        <f>AM36-AM33-AM32-AM27-AM28+AM9-AM18-AM19-AM20-AM15-AM22</f>
        <v>10456</v>
      </c>
      <c r="AN49" s="75">
        <f>AN36-AN33-AN32-AN27-AN28+AN9-AN18-AN19-AN20-AN21-AN15-AN22</f>
        <v>21035</v>
      </c>
      <c r="AO49" s="75">
        <f>AO36-AO33-AO32-AO27-AO28+AO9-AO18-AO19-AO20-AO21-AO15-AO22</f>
        <v>29503</v>
      </c>
      <c r="AP49" s="230">
        <f>AP36-AP33-AP32-AP27-AP28+AP9-AP18-AP19-AP20-AP21-AP15-AP22</f>
        <v>35749</v>
      </c>
      <c r="AQ49" s="75"/>
      <c r="AR49" s="75">
        <f>AR36-AR33-AR32-AR27-AR28+AR9-AR18-AR19-AR20-AR15-AR22</f>
        <v>7279</v>
      </c>
      <c r="AS49" s="75">
        <f>AS36-AS33-AS32-AS27-AS28+AS9-AS18-AS19-AS20-AS15-AS22-AS16</f>
        <v>15308</v>
      </c>
      <c r="AT49" s="75">
        <f>AT36-AT33-AT32-AT27-AT28+AT9-AT18-AT19-AT20-AT15-AT22-AT16</f>
        <v>24116</v>
      </c>
      <c r="AU49" s="75">
        <f>AU36-AU33-AU32-AU27-AU28+AU9-AU18-AU19-AU20-AU15-AU22-AU16</f>
        <v>35311</v>
      </c>
      <c r="AV49" s="75"/>
      <c r="AW49" s="75">
        <f>AW36-AW33-AW32-AW27-AW28+AW9-AW18-AW19-AW20-AW15-AW22-AW16</f>
        <v>15739</v>
      </c>
      <c r="AX49" s="164">
        <f>AX36-AX33-AX32-AX27-AX28+AX9-AX18-AX19-AX20-AX15-AX22-AX16</f>
        <v>40271</v>
      </c>
      <c r="AY49" s="164">
        <f>AY36-AY33-AY32-AY27-AY28+AY9-AY18-AY19-AY20-AY15-AY22-AY16</f>
        <v>69185</v>
      </c>
      <c r="AZ49" s="305"/>
      <c r="BA49" s="75"/>
      <c r="BB49" s="75">
        <f>BB36-BB33-BB32-BB27-BB28+BB9-BB18-BB19-BB20-BB15-BB22-BB16</f>
        <v>55874</v>
      </c>
      <c r="BC49" s="75">
        <f>BC36-BC33-BC32-BC27-BC28+BC9-BC18-BC19-BC20-BC15-BC22-BC16</f>
        <v>81439</v>
      </c>
      <c r="BD49" s="75">
        <f>BD36-BD33-BD32-BD27-BD28+BD9-BD18-BD19-BD20-BD15-BD22-BD16</f>
        <v>105761</v>
      </c>
      <c r="BE49" s="75">
        <f>BE36-BE33-BE32-BE27-BE28+BE9-BE18-BE19-BE20-BE15-BE22-BE16-BE24</f>
        <v>136322</v>
      </c>
      <c r="BF49" s="230"/>
      <c r="BG49" s="75">
        <f>BG36-BG33-BG32-BG27-BG28+BG9-BG18-BG19-BG20-BG15-BG22-BG16</f>
        <v>26066</v>
      </c>
      <c r="BH49" s="164">
        <f>BH36-BH33-BH32-BH27-BH28+BH9-BH18-BH19-BH20-BH15-BH22-BH16</f>
        <v>36783</v>
      </c>
      <c r="BI49" s="164">
        <f>BI36-BI33-BI32-BI27-BI28+BI9-BI18-BI19-BI20-BI15-BI22-BI16</f>
        <v>51784</v>
      </c>
      <c r="BJ49" s="75">
        <f>BJ36-BJ33-BJ32-BJ27-BJ28+BJ9-BJ18-BJ19-BJ20-BJ15-BJ22-BJ16-BJ24</f>
        <v>68740</v>
      </c>
      <c r="BK49" s="230"/>
      <c r="BL49" s="75">
        <f>BL36-BL33-BL32-BL27-BL28+BL9-BL18-BL19-BL20-BL15-BL22-BL16</f>
        <v>13701</v>
      </c>
      <c r="BM49" s="164">
        <f>BM36-BM33-BM32-BM27-BM28+BM9-BM18-BM19-BM20-BM15-BM22-BM16</f>
        <v>31191</v>
      </c>
      <c r="BN49" s="164">
        <f>BN36-BN33-BN32-BN27-BN28+BN9-BN18-BN19-BN20-BN15-BN22-BN16</f>
        <v>44870</v>
      </c>
      <c r="BO49" s="164">
        <f>BO36-BO33-BO32-BO27-BO28+BO9-BO18-BO19-BO20-BO15-BO22-BO16</f>
        <v>60721</v>
      </c>
      <c r="BP49" s="164"/>
      <c r="BQ49" s="75">
        <f>BQ36-BQ33-BQ32-BQ27-BQ28+BQ9-BQ18-BQ19-BQ20-BQ15-BQ22-BQ16</f>
        <v>26340</v>
      </c>
      <c r="BR49" s="164">
        <f>BR36-BR33-BR32-BR27-BR28+BR9-BR18-BR19-BR20-BR15-BR22-BR16</f>
        <v>52473</v>
      </c>
      <c r="BS49" s="164">
        <f>BS36-BS33-BS32-BS27-BS28+BS9-BS18-BS19-BS20-BS15-BS22-BS16</f>
        <v>71810</v>
      </c>
      <c r="BT49" s="164">
        <f>BT36-BT33-BT32-BT27-BT28+BT9-BT18-BT19-BT20-BT15-BT22-BT16-BT14</f>
        <v>91672</v>
      </c>
    </row>
    <row r="50" spans="2:72" s="17" customFormat="1" ht="15.75" thickBot="1" x14ac:dyDescent="0.3">
      <c r="B50" s="50" t="s">
        <v>67</v>
      </c>
      <c r="C50" s="50" t="s">
        <v>67</v>
      </c>
      <c r="D50" s="51">
        <f>D49/D7</f>
        <v>0.26647486700683964</v>
      </c>
      <c r="E50" s="51">
        <f>E49/E7</f>
        <v>0.28220684962576548</v>
      </c>
      <c r="F50" s="51">
        <f>F49/F7</f>
        <v>0.28472572892704184</v>
      </c>
      <c r="G50" s="51">
        <f>G49/G7</f>
        <v>0.2801777477781528</v>
      </c>
      <c r="H50" s="51"/>
      <c r="I50" s="51">
        <f>I49/I7</f>
        <v>0.26936779180001208</v>
      </c>
      <c r="J50" s="51">
        <f>J49/J7</f>
        <v>0.25745233715803917</v>
      </c>
      <c r="K50" s="51">
        <f>K49/K7</f>
        <v>0.23947230980521114</v>
      </c>
      <c r="L50" s="51">
        <f>L49/L7</f>
        <v>0.22658459000942507</v>
      </c>
      <c r="M50" s="51"/>
      <c r="N50" s="51">
        <f>N49/N7</f>
        <v>0.24569189095729352</v>
      </c>
      <c r="O50" s="51">
        <f>O49/O7</f>
        <v>0.24019470710009511</v>
      </c>
      <c r="P50" s="51">
        <f>P49/P7</f>
        <v>0.24358341559723592</v>
      </c>
      <c r="Q50" s="51">
        <f>Q49/Q7</f>
        <v>0.27347884927175037</v>
      </c>
      <c r="R50" s="51"/>
      <c r="S50" s="51">
        <f>S49/S7</f>
        <v>0.44888438867392327</v>
      </c>
      <c r="T50" s="51">
        <f>T49/T7</f>
        <v>0.38905850951475701</v>
      </c>
      <c r="U50" s="51">
        <f>U49/U7</f>
        <v>0.43741541148220914</v>
      </c>
      <c r="V50" s="51">
        <f>V49/V7</f>
        <v>0.44532107499538137</v>
      </c>
      <c r="W50" s="51"/>
      <c r="X50" s="51">
        <f>X49/X7</f>
        <v>0.41119328402958227</v>
      </c>
      <c r="Y50" s="51">
        <f>Y49/Y7</f>
        <v>0.37546143177211139</v>
      </c>
      <c r="Z50" s="51">
        <f>Z49/Z7</f>
        <v>0.33461106535898777</v>
      </c>
      <c r="AA50" s="51">
        <f>AA49/AA7</f>
        <v>0.33411296008236441</v>
      </c>
      <c r="AB50" s="51"/>
      <c r="AC50" s="51">
        <f>AC49/AC7</f>
        <v>0.30881070078511197</v>
      </c>
      <c r="AD50" s="51">
        <f>AD49/AD7</f>
        <v>0.31218409435048733</v>
      </c>
      <c r="AE50" s="51">
        <f>AE49/AE7</f>
        <v>0.31202643998325852</v>
      </c>
      <c r="AF50" s="51">
        <f>AF49/AF7</f>
        <v>0.31605223548366579</v>
      </c>
      <c r="AG50" s="51"/>
      <c r="AH50" s="51">
        <f>AH49/AH7</f>
        <v>0.33089397089397088</v>
      </c>
      <c r="AI50" s="51">
        <f>AI49/AI7</f>
        <v>0.31704207394815132</v>
      </c>
      <c r="AJ50" s="51">
        <f>AJ49/AJ7</f>
        <v>0.3276719937258129</v>
      </c>
      <c r="AK50" s="191">
        <f>AK49/AK7</f>
        <v>0.34288649108844921</v>
      </c>
      <c r="AL50" s="51"/>
      <c r="AM50" s="51">
        <f>AM49/AM7</f>
        <v>0.3543926247288503</v>
      </c>
      <c r="AN50" s="51">
        <f>AN49/AN7</f>
        <v>0.34784693742558537</v>
      </c>
      <c r="AO50" s="51">
        <f>AO49/AO7</f>
        <v>0.32921943871003739</v>
      </c>
      <c r="AP50" s="231">
        <f>AP49/AP7</f>
        <v>0.31130752819262419</v>
      </c>
      <c r="AQ50" s="51"/>
      <c r="AR50" s="51">
        <f>AR49/AR7</f>
        <v>0.25923287866377009</v>
      </c>
      <c r="AS50" s="51">
        <f>AS49/AS7</f>
        <v>0.27126453076268786</v>
      </c>
      <c r="AT50" s="51">
        <f>AT49/AT7</f>
        <v>0.28013195799646873</v>
      </c>
      <c r="AU50" s="231">
        <f>AU49/AU7</f>
        <v>0.29459220449843154</v>
      </c>
      <c r="AV50" s="231"/>
      <c r="AW50" s="231">
        <f>AW49/AW7</f>
        <v>0.40406140891353459</v>
      </c>
      <c r="AX50" s="191">
        <f>AX49/AX7</f>
        <v>0.46836547184294386</v>
      </c>
      <c r="AY50" s="191">
        <f>AY49/AY7</f>
        <v>0.5042087235360565</v>
      </c>
      <c r="AZ50" s="306"/>
      <c r="BA50" s="231"/>
      <c r="BB50" s="231">
        <f>BB49/BB7</f>
        <v>0.5692425245784728</v>
      </c>
      <c r="BC50" s="231">
        <f>BC49/BC7</f>
        <v>0.55202028075835941</v>
      </c>
      <c r="BD50" s="231">
        <f>BD49/BD7</f>
        <v>0.53560178667287883</v>
      </c>
      <c r="BE50" s="231">
        <f>BE49/BE7</f>
        <v>0.53003363206905263</v>
      </c>
      <c r="BF50" s="231"/>
      <c r="BG50" s="231">
        <f>BG49/BG7</f>
        <v>0.49214560833773885</v>
      </c>
      <c r="BH50" s="191">
        <f>BH49/BH7</f>
        <v>0.4181929806610048</v>
      </c>
      <c r="BI50" s="191">
        <f>BI49/BI7</f>
        <v>0.39671194257390852</v>
      </c>
      <c r="BJ50" s="231">
        <f>BJ49/BJ7</f>
        <v>0.38304227172931826</v>
      </c>
      <c r="BK50" s="231"/>
      <c r="BL50" s="231">
        <f>BL49/BL7</f>
        <v>0.26678999123746472</v>
      </c>
      <c r="BM50" s="191">
        <f>BM49/BM7</f>
        <v>0.32592476489028216</v>
      </c>
      <c r="BN50" s="191">
        <f>BN49/BN7</f>
        <v>0.31378280663230695</v>
      </c>
      <c r="BO50" s="191">
        <f>BO49/BO7</f>
        <v>0.30641327769002913</v>
      </c>
      <c r="BP50" s="191"/>
      <c r="BQ50" s="231">
        <f>BQ49/BQ7</f>
        <v>0.39367489687331858</v>
      </c>
      <c r="BR50" s="191">
        <f>BR49/BR7</f>
        <v>0.42257298167908192</v>
      </c>
      <c r="BS50" s="191">
        <f>BS49/BS7</f>
        <v>0.40375132831431992</v>
      </c>
      <c r="BT50" s="191">
        <f>BT49/BT7</f>
        <v>0.3857632196870871</v>
      </c>
    </row>
    <row r="51" spans="2:72" s="17" customFormat="1" ht="15" x14ac:dyDescent="0.25">
      <c r="B51" s="15" t="s">
        <v>229</v>
      </c>
      <c r="C51" s="15" t="s">
        <v>219</v>
      </c>
      <c r="D51" s="139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78"/>
      <c r="AL51" s="140"/>
      <c r="AM51" s="198"/>
      <c r="AN51" s="198"/>
      <c r="AO51" s="198"/>
      <c r="AP51" s="227"/>
      <c r="AQ51" s="140"/>
      <c r="AR51" s="198"/>
      <c r="AS51" s="198"/>
      <c r="AT51" s="198"/>
      <c r="AU51" s="198"/>
      <c r="AV51" s="198"/>
      <c r="AW51" s="198"/>
      <c r="AX51" s="264"/>
      <c r="AY51" s="264"/>
      <c r="AZ51" s="307"/>
      <c r="BA51" s="198"/>
      <c r="BB51" s="198"/>
      <c r="BC51" s="264"/>
      <c r="BD51" s="264"/>
      <c r="BE51" s="198"/>
      <c r="BF51" s="264"/>
      <c r="BG51" s="198"/>
      <c r="BH51" s="264"/>
      <c r="BI51" s="264"/>
      <c r="BJ51" s="198"/>
      <c r="BK51" s="264"/>
      <c r="BL51" s="198"/>
      <c r="BM51" s="264"/>
      <c r="BN51" s="264"/>
      <c r="BO51" s="264"/>
      <c r="BP51" s="264"/>
      <c r="BQ51" s="198"/>
      <c r="BR51" s="264"/>
      <c r="BS51" s="264"/>
      <c r="BT51" s="264"/>
    </row>
    <row r="52" spans="2:72" s="17" customFormat="1" ht="15" x14ac:dyDescent="0.25">
      <c r="B52" s="3" t="s">
        <v>220</v>
      </c>
      <c r="C52" s="52" t="s">
        <v>208</v>
      </c>
      <c r="D52" s="206">
        <v>3237</v>
      </c>
      <c r="E52" s="207">
        <v>6771</v>
      </c>
      <c r="F52" s="207">
        <v>10287</v>
      </c>
      <c r="G52" s="207">
        <v>13524</v>
      </c>
      <c r="H52" s="207"/>
      <c r="I52" s="207">
        <v>2498</v>
      </c>
      <c r="J52" s="207">
        <v>5021</v>
      </c>
      <c r="K52" s="207">
        <v>7193</v>
      </c>
      <c r="L52" s="207">
        <v>9080</v>
      </c>
      <c r="M52" s="207"/>
      <c r="N52" s="207">
        <v>1839</v>
      </c>
      <c r="O52" s="207">
        <v>4623</v>
      </c>
      <c r="P52" s="207">
        <v>7640</v>
      </c>
      <c r="Q52" s="207">
        <v>13181</v>
      </c>
      <c r="R52" s="207"/>
      <c r="S52" s="207">
        <v>6618</v>
      </c>
      <c r="T52" s="207">
        <v>10508</v>
      </c>
      <c r="U52" s="208">
        <v>15640</v>
      </c>
      <c r="V52" s="207">
        <v>21963</v>
      </c>
      <c r="W52" s="207"/>
      <c r="X52" s="207">
        <v>5079</v>
      </c>
      <c r="Y52" s="207">
        <v>9159</v>
      </c>
      <c r="Z52" s="207">
        <v>11130</v>
      </c>
      <c r="AA52" s="207">
        <v>15928</v>
      </c>
      <c r="AB52" s="207"/>
      <c r="AC52" s="207">
        <v>3905</v>
      </c>
      <c r="AD52" s="207">
        <v>8302</v>
      </c>
      <c r="AE52" s="207">
        <v>12015</v>
      </c>
      <c r="AF52" s="207">
        <v>17764</v>
      </c>
      <c r="AG52" s="207"/>
      <c r="AH52" s="207">
        <v>4940</v>
      </c>
      <c r="AI52" s="207">
        <v>9907</v>
      </c>
      <c r="AJ52" s="207">
        <v>16012</v>
      </c>
      <c r="AK52" s="208">
        <v>23746</v>
      </c>
      <c r="AL52" s="207"/>
      <c r="AM52" s="208">
        <v>7718</v>
      </c>
      <c r="AN52" s="208">
        <v>13618</v>
      </c>
      <c r="AO52" s="208">
        <v>18418</v>
      </c>
      <c r="AP52" s="208">
        <v>25944</v>
      </c>
      <c r="AQ52" s="207"/>
      <c r="AR52" s="208">
        <v>3248</v>
      </c>
      <c r="AS52" s="208">
        <v>9424</v>
      </c>
      <c r="AT52" s="208">
        <v>14657</v>
      </c>
      <c r="AU52" s="208">
        <v>20110</v>
      </c>
      <c r="AV52" s="208"/>
      <c r="AW52" s="208">
        <v>9380</v>
      </c>
      <c r="AX52" s="208">
        <v>24919</v>
      </c>
      <c r="AY52" s="208">
        <v>44810</v>
      </c>
      <c r="AZ52" s="308"/>
      <c r="BA52" s="208"/>
      <c r="BB52" s="208">
        <v>50334</v>
      </c>
      <c r="BC52" s="208">
        <v>68783</v>
      </c>
      <c r="BD52" s="208">
        <v>86396</v>
      </c>
      <c r="BE52" s="208">
        <v>111195</v>
      </c>
      <c r="BF52" s="277"/>
      <c r="BG52" s="208">
        <v>20450</v>
      </c>
      <c r="BH52" s="208">
        <v>28580</v>
      </c>
      <c r="BI52" s="208">
        <v>39709</v>
      </c>
      <c r="BJ52" s="208">
        <v>53519</v>
      </c>
      <c r="BK52" s="277"/>
      <c r="BL52" s="208">
        <v>10834</v>
      </c>
      <c r="BM52" s="208">
        <v>23600</v>
      </c>
      <c r="BN52" s="208">
        <v>33396</v>
      </c>
      <c r="BO52" s="208">
        <v>45279</v>
      </c>
      <c r="BP52" s="208"/>
      <c r="BQ52" s="208">
        <v>19994</v>
      </c>
      <c r="BR52" s="208">
        <v>38962</v>
      </c>
      <c r="BS52" s="208">
        <v>54788</v>
      </c>
      <c r="BT52" s="208">
        <v>69589</v>
      </c>
    </row>
    <row r="53" spans="2:72" s="17" customFormat="1" ht="15" x14ac:dyDescent="0.25">
      <c r="B53" s="3" t="s">
        <v>221</v>
      </c>
      <c r="C53" s="52" t="s">
        <v>209</v>
      </c>
      <c r="D53" s="206">
        <v>1426</v>
      </c>
      <c r="E53" s="207">
        <v>3068</v>
      </c>
      <c r="F53" s="207">
        <v>3303</v>
      </c>
      <c r="G53" s="207">
        <v>4587</v>
      </c>
      <c r="H53" s="207"/>
      <c r="I53" s="207">
        <v>1512</v>
      </c>
      <c r="J53" s="207">
        <v>2970</v>
      </c>
      <c r="K53" s="207">
        <v>3905</v>
      </c>
      <c r="L53" s="207">
        <v>4611</v>
      </c>
      <c r="M53" s="207"/>
      <c r="N53" s="207">
        <v>1125</v>
      </c>
      <c r="O53" s="207">
        <v>2124</v>
      </c>
      <c r="P53" s="207">
        <v>2870</v>
      </c>
      <c r="Q53" s="207">
        <v>4040</v>
      </c>
      <c r="R53" s="207"/>
      <c r="S53" s="207">
        <v>3004</v>
      </c>
      <c r="T53" s="207">
        <v>5610</v>
      </c>
      <c r="U53" s="208">
        <v>8819</v>
      </c>
      <c r="V53" s="207">
        <v>11989</v>
      </c>
      <c r="W53" s="207"/>
      <c r="X53" s="207">
        <v>2776</v>
      </c>
      <c r="Y53" s="207">
        <v>4548</v>
      </c>
      <c r="Z53" s="207">
        <v>5434</v>
      </c>
      <c r="AA53" s="207">
        <v>6198</v>
      </c>
      <c r="AB53" s="207"/>
      <c r="AC53" s="207">
        <v>1597</v>
      </c>
      <c r="AD53" s="207">
        <v>3088</v>
      </c>
      <c r="AE53" s="207">
        <v>5083</v>
      </c>
      <c r="AF53" s="207">
        <v>7063</v>
      </c>
      <c r="AG53" s="207"/>
      <c r="AH53" s="207">
        <v>1665</v>
      </c>
      <c r="AI53" s="207">
        <v>2830</v>
      </c>
      <c r="AJ53" s="207">
        <v>5489</v>
      </c>
      <c r="AK53" s="208">
        <v>8347</v>
      </c>
      <c r="AL53" s="207"/>
      <c r="AM53" s="208">
        <v>1770</v>
      </c>
      <c r="AN53" s="208">
        <v>3174</v>
      </c>
      <c r="AO53" s="208">
        <v>4961</v>
      </c>
      <c r="AP53" s="208">
        <v>3922</v>
      </c>
      <c r="AQ53" s="207"/>
      <c r="AR53" s="208">
        <v>1256</v>
      </c>
      <c r="AS53" s="208">
        <v>2203</v>
      </c>
      <c r="AT53" s="208">
        <v>4100</v>
      </c>
      <c r="AU53" s="208">
        <v>6144</v>
      </c>
      <c r="AV53" s="208"/>
      <c r="AW53" s="208">
        <v>2601</v>
      </c>
      <c r="AX53" s="208">
        <v>7344</v>
      </c>
      <c r="AY53" s="272">
        <v>13404</v>
      </c>
      <c r="AZ53" s="308"/>
      <c r="BA53" s="272"/>
      <c r="BB53" s="208">
        <v>2705</v>
      </c>
      <c r="BC53" s="208">
        <v>5037</v>
      </c>
      <c r="BD53" s="208">
        <v>9540</v>
      </c>
      <c r="BE53" s="208">
        <v>11941</v>
      </c>
      <c r="BF53" s="277"/>
      <c r="BG53" s="208">
        <v>3570</v>
      </c>
      <c r="BH53" s="208">
        <v>4934</v>
      </c>
      <c r="BI53" s="208">
        <v>6881</v>
      </c>
      <c r="BJ53" s="208">
        <v>9464</v>
      </c>
      <c r="BK53" s="277"/>
      <c r="BL53" s="208">
        <v>1211</v>
      </c>
      <c r="BM53" s="208">
        <v>4258</v>
      </c>
      <c r="BN53" s="208">
        <v>5435</v>
      </c>
      <c r="BO53" s="208">
        <v>6596</v>
      </c>
      <c r="BP53" s="208"/>
      <c r="BQ53" s="208">
        <v>2701</v>
      </c>
      <c r="BR53" s="208">
        <v>7179</v>
      </c>
      <c r="BS53" s="208">
        <v>8066</v>
      </c>
      <c r="BT53" s="208">
        <v>11442</v>
      </c>
    </row>
    <row r="54" spans="2:72" s="17" customFormat="1" ht="15" x14ac:dyDescent="0.25">
      <c r="B54" s="3" t="s">
        <v>223</v>
      </c>
      <c r="C54" s="52" t="s">
        <v>210</v>
      </c>
      <c r="D54" s="206">
        <v>160</v>
      </c>
      <c r="E54" s="207">
        <v>294</v>
      </c>
      <c r="F54" s="207">
        <v>438</v>
      </c>
      <c r="G54" s="207">
        <v>565</v>
      </c>
      <c r="H54" s="207"/>
      <c r="I54" s="207">
        <v>200</v>
      </c>
      <c r="J54" s="207">
        <v>394</v>
      </c>
      <c r="K54" s="207">
        <v>406</v>
      </c>
      <c r="L54" s="207">
        <v>622</v>
      </c>
      <c r="M54" s="207"/>
      <c r="N54" s="207">
        <v>185</v>
      </c>
      <c r="O54" s="207">
        <v>356</v>
      </c>
      <c r="P54" s="207">
        <v>568</v>
      </c>
      <c r="Q54" s="207">
        <v>774</v>
      </c>
      <c r="R54" s="207"/>
      <c r="S54" s="207">
        <v>-6</v>
      </c>
      <c r="T54" s="207">
        <v>-196</v>
      </c>
      <c r="U54" s="208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9"/>
      <c r="AL54" s="207"/>
      <c r="AM54" s="209"/>
      <c r="AN54" s="209"/>
      <c r="AO54" s="209"/>
      <c r="AP54" s="208"/>
      <c r="AQ54" s="207"/>
      <c r="AR54" s="209"/>
      <c r="AS54" s="209"/>
      <c r="AT54" s="209"/>
      <c r="AU54" s="209"/>
      <c r="AV54" s="209"/>
      <c r="AW54" s="209"/>
      <c r="AX54" s="208"/>
      <c r="AY54" s="272"/>
      <c r="AZ54" s="309"/>
      <c r="BA54" s="273"/>
      <c r="BB54" s="209"/>
      <c r="BC54" s="208"/>
      <c r="BD54" s="208"/>
      <c r="BE54" s="209"/>
      <c r="BF54" s="208"/>
      <c r="BG54" s="209"/>
      <c r="BH54" s="208"/>
      <c r="BI54" s="208"/>
      <c r="BJ54" s="209"/>
      <c r="BK54" s="208"/>
      <c r="BL54" s="209"/>
      <c r="BM54" s="208"/>
      <c r="BN54" s="208"/>
      <c r="BO54" s="208"/>
      <c r="BP54" s="208"/>
      <c r="BQ54" s="209"/>
      <c r="BR54" s="208"/>
      <c r="BS54" s="208"/>
      <c r="BT54" s="208"/>
    </row>
    <row r="55" spans="2:72" s="17" customFormat="1" ht="15" x14ac:dyDescent="0.25">
      <c r="B55" s="3" t="s">
        <v>222</v>
      </c>
      <c r="C55" s="52" t="s">
        <v>211</v>
      </c>
      <c r="D55" s="206">
        <v>161</v>
      </c>
      <c r="E55" s="207">
        <v>388</v>
      </c>
      <c r="F55" s="207">
        <v>592</v>
      </c>
      <c r="G55" s="207">
        <v>878</v>
      </c>
      <c r="H55" s="207"/>
      <c r="I55" s="207">
        <v>80</v>
      </c>
      <c r="J55" s="207">
        <v>260</v>
      </c>
      <c r="K55" s="207">
        <v>454</v>
      </c>
      <c r="L55" s="207">
        <v>656</v>
      </c>
      <c r="M55" s="207"/>
      <c r="N55" s="207">
        <v>157</v>
      </c>
      <c r="O55" s="207">
        <v>448</v>
      </c>
      <c r="P55" s="207">
        <v>659</v>
      </c>
      <c r="Q55" s="207">
        <v>1030</v>
      </c>
      <c r="R55" s="207"/>
      <c r="S55" s="207">
        <v>232</v>
      </c>
      <c r="T55" s="207">
        <v>407</v>
      </c>
      <c r="U55" s="208">
        <v>606</v>
      </c>
      <c r="V55" s="207">
        <v>840</v>
      </c>
      <c r="W55" s="207"/>
      <c r="X55" s="207">
        <v>159</v>
      </c>
      <c r="Y55" s="207">
        <v>240</v>
      </c>
      <c r="Z55" s="207">
        <v>595</v>
      </c>
      <c r="AA55" s="207">
        <v>738</v>
      </c>
      <c r="AB55" s="207"/>
      <c r="AC55" s="207">
        <v>175</v>
      </c>
      <c r="AD55" s="207">
        <v>366</v>
      </c>
      <c r="AE55" s="207">
        <v>599</v>
      </c>
      <c r="AF55" s="207">
        <v>705</v>
      </c>
      <c r="AG55" s="207"/>
      <c r="AH55" s="207">
        <v>141</v>
      </c>
      <c r="AI55" s="207">
        <v>383</v>
      </c>
      <c r="AJ55" s="207">
        <v>707</v>
      </c>
      <c r="AK55" s="208">
        <v>1042</v>
      </c>
      <c r="AL55" s="207"/>
      <c r="AM55" s="208">
        <v>329</v>
      </c>
      <c r="AN55" s="208">
        <v>952</v>
      </c>
      <c r="AO55" s="208">
        <v>1593</v>
      </c>
      <c r="AP55" s="208">
        <v>2221</v>
      </c>
      <c r="AQ55" s="207"/>
      <c r="AR55" s="208">
        <v>182</v>
      </c>
      <c r="AS55" s="208">
        <v>374</v>
      </c>
      <c r="AT55" s="208">
        <v>907</v>
      </c>
      <c r="AU55" s="208">
        <v>951</v>
      </c>
      <c r="AV55" s="208"/>
      <c r="AW55" s="208">
        <v>223</v>
      </c>
      <c r="AX55" s="208">
        <v>623</v>
      </c>
      <c r="AY55" s="272">
        <v>1084</v>
      </c>
      <c r="AZ55" s="308"/>
      <c r="BA55" s="272"/>
      <c r="BB55" s="208">
        <v>59</v>
      </c>
      <c r="BC55" s="208">
        <v>-123</v>
      </c>
      <c r="BD55" s="208">
        <v>-206</v>
      </c>
      <c r="BE55" s="208">
        <v>-129</v>
      </c>
      <c r="BF55" s="277"/>
      <c r="BG55" s="208">
        <v>-91</v>
      </c>
      <c r="BH55" s="208">
        <v>-125</v>
      </c>
      <c r="BI55" s="208"/>
      <c r="BJ55" s="208"/>
      <c r="BK55" s="277"/>
      <c r="BL55" s="208"/>
      <c r="BM55" s="208"/>
      <c r="BN55" s="208"/>
      <c r="BO55" s="208"/>
      <c r="BP55" s="208"/>
      <c r="BQ55" s="208"/>
      <c r="BR55" s="208"/>
      <c r="BS55" s="208"/>
      <c r="BT55" s="208"/>
    </row>
    <row r="56" spans="2:72" s="17" customFormat="1" ht="15" x14ac:dyDescent="0.25">
      <c r="B56" s="3" t="s">
        <v>224</v>
      </c>
      <c r="C56" s="52" t="s">
        <v>212</v>
      </c>
      <c r="D56" s="206">
        <v>184</v>
      </c>
      <c r="E56" s="207">
        <v>-178</v>
      </c>
      <c r="F56" s="207">
        <v>562</v>
      </c>
      <c r="G56" s="207">
        <v>1042</v>
      </c>
      <c r="H56" s="207"/>
      <c r="I56" s="207">
        <v>52</v>
      </c>
      <c r="J56" s="207">
        <v>-163</v>
      </c>
      <c r="K56" s="207">
        <v>-216</v>
      </c>
      <c r="L56" s="207">
        <v>-156</v>
      </c>
      <c r="M56" s="207"/>
      <c r="N56" s="207">
        <v>766</v>
      </c>
      <c r="O56" s="207">
        <v>750</v>
      </c>
      <c r="P56" s="207">
        <v>515</v>
      </c>
      <c r="Q56" s="207">
        <v>207</v>
      </c>
      <c r="R56" s="207"/>
      <c r="S56" s="207">
        <v>339</v>
      </c>
      <c r="T56" s="207">
        <v>325</v>
      </c>
      <c r="U56" s="208">
        <v>1155</v>
      </c>
      <c r="V56" s="207">
        <v>851</v>
      </c>
      <c r="W56" s="207"/>
      <c r="X56" s="207">
        <v>32</v>
      </c>
      <c r="Y56" s="207">
        <v>-368</v>
      </c>
      <c r="Z56" s="207">
        <v>-106</v>
      </c>
      <c r="AA56" s="207">
        <v>554</v>
      </c>
      <c r="AB56" s="207"/>
      <c r="AC56" s="207">
        <v>1097</v>
      </c>
      <c r="AD56" s="207">
        <v>1457</v>
      </c>
      <c r="AE56" s="207">
        <v>1785</v>
      </c>
      <c r="AF56" s="207">
        <v>1261</v>
      </c>
      <c r="AG56" s="207"/>
      <c r="AH56" s="207">
        <v>581</v>
      </c>
      <c r="AI56" s="207">
        <v>1058</v>
      </c>
      <c r="AJ56" s="207">
        <v>1495</v>
      </c>
      <c r="AK56" s="208">
        <v>719</v>
      </c>
      <c r="AL56" s="207"/>
      <c r="AM56" s="208">
        <v>-74</v>
      </c>
      <c r="AN56" s="208">
        <v>2396</v>
      </c>
      <c r="AO56" s="208">
        <v>2530</v>
      </c>
      <c r="AP56" s="208">
        <v>1190</v>
      </c>
      <c r="AQ56" s="207"/>
      <c r="AR56" s="208">
        <v>2365</v>
      </c>
      <c r="AS56" s="208">
        <v>2644</v>
      </c>
      <c r="AT56" s="208">
        <v>2114</v>
      </c>
      <c r="AU56" s="208">
        <v>4451</v>
      </c>
      <c r="AV56" s="208"/>
      <c r="AW56" s="208">
        <v>2525</v>
      </c>
      <c r="AX56" s="208">
        <v>4261</v>
      </c>
      <c r="AY56" s="208">
        <v>4771</v>
      </c>
      <c r="AZ56" s="308"/>
      <c r="BA56" s="208"/>
      <c r="BB56" s="208">
        <v>251</v>
      </c>
      <c r="BC56" s="208">
        <v>3007</v>
      </c>
      <c r="BD56" s="208">
        <v>2866</v>
      </c>
      <c r="BE56" s="208">
        <v>4264</v>
      </c>
      <c r="BF56" s="277"/>
      <c r="BG56" s="208">
        <v>65</v>
      </c>
      <c r="BH56" s="208">
        <v>-751</v>
      </c>
      <c r="BI56" s="208">
        <v>-1179</v>
      </c>
      <c r="BJ56" s="208">
        <v>-2859</v>
      </c>
      <c r="BK56" s="277"/>
      <c r="BL56" s="208">
        <v>-229</v>
      </c>
      <c r="BM56" s="208">
        <v>-590</v>
      </c>
      <c r="BN56" s="208">
        <v>104</v>
      </c>
      <c r="BO56" s="208">
        <v>725</v>
      </c>
      <c r="BP56" s="208"/>
      <c r="BQ56" s="208">
        <v>267</v>
      </c>
      <c r="BR56" s="208">
        <v>359</v>
      </c>
      <c r="BS56" s="208">
        <v>393</v>
      </c>
      <c r="BT56" s="208">
        <v>-1213</v>
      </c>
    </row>
    <row r="57" spans="2:72" s="17" customFormat="1" ht="15" x14ac:dyDescent="0.25">
      <c r="B57" s="3" t="s">
        <v>225</v>
      </c>
      <c r="C57" s="52" t="s">
        <v>213</v>
      </c>
      <c r="D57" s="206">
        <v>-197</v>
      </c>
      <c r="E57" s="207">
        <v>-334</v>
      </c>
      <c r="F57" s="207"/>
      <c r="G57" s="207">
        <v>-671</v>
      </c>
      <c r="H57" s="207"/>
      <c r="I57" s="207">
        <v>128</v>
      </c>
      <c r="J57" s="207">
        <v>384</v>
      </c>
      <c r="K57" s="207">
        <v>633</v>
      </c>
      <c r="L57" s="207">
        <v>719</v>
      </c>
      <c r="M57" s="207"/>
      <c r="N57" s="207">
        <v>317</v>
      </c>
      <c r="O57" s="207">
        <v>328</v>
      </c>
      <c r="P57" s="207">
        <v>616</v>
      </c>
      <c r="Q57" s="207">
        <v>1143</v>
      </c>
      <c r="R57" s="207"/>
      <c r="S57" s="207">
        <v>1240</v>
      </c>
      <c r="T57" s="207">
        <v>2226</v>
      </c>
      <c r="U57" s="208">
        <v>3867</v>
      </c>
      <c r="V57" s="207">
        <v>5479</v>
      </c>
      <c r="W57" s="207"/>
      <c r="X57" s="207">
        <v>2272</v>
      </c>
      <c r="Y57" s="207">
        <v>4107</v>
      </c>
      <c r="Z57" s="207">
        <v>5460</v>
      </c>
      <c r="AA57" s="207">
        <v>6903</v>
      </c>
      <c r="AB57" s="207"/>
      <c r="AC57" s="207">
        <v>690</v>
      </c>
      <c r="AD57" s="207">
        <v>1472</v>
      </c>
      <c r="AE57" s="207">
        <v>2163</v>
      </c>
      <c r="AF57" s="207">
        <v>2698</v>
      </c>
      <c r="AG57" s="207"/>
      <c r="AH57" s="207">
        <v>613</v>
      </c>
      <c r="AI57" s="207">
        <v>1516</v>
      </c>
      <c r="AJ57" s="207">
        <v>1958</v>
      </c>
      <c r="AK57" s="208">
        <v>3352</v>
      </c>
      <c r="AL57" s="207"/>
      <c r="AM57" s="208">
        <v>771</v>
      </c>
      <c r="AN57" s="208">
        <v>780</v>
      </c>
      <c r="AO57" s="208">
        <v>1705</v>
      </c>
      <c r="AP57" s="208">
        <v>2543</v>
      </c>
      <c r="AQ57" s="207"/>
      <c r="AR57" s="208">
        <v>245</v>
      </c>
      <c r="AS57" s="208">
        <v>554</v>
      </c>
      <c r="AT57" s="208">
        <v>1732</v>
      </c>
      <c r="AU57" s="208">
        <v>2948</v>
      </c>
      <c r="AV57" s="208"/>
      <c r="AW57" s="208">
        <v>989</v>
      </c>
      <c r="AX57" s="208">
        <v>2861</v>
      </c>
      <c r="AY57" s="208">
        <v>4981</v>
      </c>
      <c r="AZ57" s="308"/>
      <c r="BA57" s="208"/>
      <c r="BB57" s="208">
        <v>2427</v>
      </c>
      <c r="BC57" s="208">
        <v>4338</v>
      </c>
      <c r="BD57" s="208">
        <v>6925</v>
      </c>
      <c r="BE57" s="208">
        <v>8407</v>
      </c>
      <c r="BF57" s="277"/>
      <c r="BG57" s="208">
        <v>1982</v>
      </c>
      <c r="BH57" s="208">
        <v>4052</v>
      </c>
      <c r="BI57" s="208">
        <v>6460</v>
      </c>
      <c r="BJ57" s="208">
        <v>8364</v>
      </c>
      <c r="BK57" s="277"/>
      <c r="BL57" s="208">
        <v>1781</v>
      </c>
      <c r="BM57" s="208">
        <v>3926</v>
      </c>
      <c r="BN57" s="208">
        <v>5850</v>
      </c>
      <c r="BO57" s="208">
        <v>8196</v>
      </c>
      <c r="BP57" s="208"/>
      <c r="BQ57" s="208">
        <v>3330</v>
      </c>
      <c r="BR57" s="208">
        <v>5924</v>
      </c>
      <c r="BS57" s="208">
        <v>8366</v>
      </c>
      <c r="BT57" s="208">
        <v>11242</v>
      </c>
    </row>
    <row r="58" spans="2:72" s="17" customFormat="1" ht="15" x14ac:dyDescent="0.25">
      <c r="B58" s="3" t="s">
        <v>226</v>
      </c>
      <c r="C58" s="52" t="s">
        <v>214</v>
      </c>
      <c r="D58" s="206"/>
      <c r="E58" s="207"/>
      <c r="F58" s="207"/>
      <c r="G58" s="207"/>
      <c r="H58" s="207"/>
      <c r="I58" s="207"/>
      <c r="J58" s="207"/>
      <c r="K58" s="207"/>
      <c r="L58" s="207">
        <v>-116</v>
      </c>
      <c r="M58" s="207"/>
      <c r="N58" s="207">
        <v>-42</v>
      </c>
      <c r="O58" s="207">
        <v>-48</v>
      </c>
      <c r="P58" s="207">
        <v>-47</v>
      </c>
      <c r="Q58" s="207">
        <v>-56</v>
      </c>
      <c r="R58" s="207"/>
      <c r="S58" s="207">
        <v>-2</v>
      </c>
      <c r="T58" s="207">
        <v>-14</v>
      </c>
      <c r="U58" s="208">
        <v>-36</v>
      </c>
      <c r="V58" s="207">
        <v>-89</v>
      </c>
      <c r="W58" s="207"/>
      <c r="X58" s="207">
        <v>-20</v>
      </c>
      <c r="Y58" s="207">
        <v>-72</v>
      </c>
      <c r="Z58" s="207">
        <v>-169</v>
      </c>
      <c r="AA58" s="207">
        <v>-345</v>
      </c>
      <c r="AB58" s="207"/>
      <c r="AC58" s="207">
        <v>-25</v>
      </c>
      <c r="AD58" s="207">
        <v>-27</v>
      </c>
      <c r="AE58" s="207">
        <v>-29</v>
      </c>
      <c r="AF58" s="207">
        <v>-40</v>
      </c>
      <c r="AG58" s="207"/>
      <c r="AH58" s="207">
        <v>-1</v>
      </c>
      <c r="AI58" s="207">
        <v>-5</v>
      </c>
      <c r="AJ58" s="207">
        <v>-48</v>
      </c>
      <c r="AK58" s="208">
        <v>-65</v>
      </c>
      <c r="AL58" s="207"/>
      <c r="AM58" s="208">
        <v>10</v>
      </c>
      <c r="AN58" s="208">
        <v>0</v>
      </c>
      <c r="AO58" s="208"/>
      <c r="AP58" s="227"/>
      <c r="AQ58" s="207"/>
      <c r="AR58" s="208">
        <v>-7</v>
      </c>
      <c r="AS58" s="208">
        <v>0</v>
      </c>
      <c r="AT58" s="208"/>
      <c r="AU58" s="208"/>
      <c r="AV58" s="208"/>
      <c r="AW58" s="208">
        <v>-1</v>
      </c>
      <c r="AX58" s="208"/>
      <c r="AY58" s="208"/>
      <c r="AZ58" s="308"/>
      <c r="BA58" s="208"/>
      <c r="BB58" s="208">
        <v>-1</v>
      </c>
      <c r="BC58" s="208"/>
      <c r="BD58" s="208"/>
      <c r="BE58" s="208"/>
      <c r="BF58" s="208"/>
      <c r="BG58" s="208"/>
      <c r="BH58" s="208"/>
      <c r="BI58" s="208"/>
      <c r="BJ58" s="208"/>
      <c r="BK58" s="208"/>
      <c r="BL58" s="208"/>
      <c r="BM58" s="208"/>
      <c r="BN58" s="208"/>
      <c r="BO58" s="208"/>
      <c r="BP58" s="208"/>
      <c r="BQ58" s="208"/>
      <c r="BR58" s="208"/>
      <c r="BS58" s="208"/>
      <c r="BT58" s="208"/>
    </row>
    <row r="59" spans="2:72" s="17" customFormat="1" ht="15" x14ac:dyDescent="0.25">
      <c r="B59" s="3" t="s">
        <v>227</v>
      </c>
      <c r="C59" s="52" t="s">
        <v>215</v>
      </c>
      <c r="D59" s="206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>
        <v>20</v>
      </c>
      <c r="Q59" s="207">
        <v>161</v>
      </c>
      <c r="R59" s="207"/>
      <c r="S59" s="207">
        <v>1015</v>
      </c>
      <c r="T59" s="207">
        <v>1412</v>
      </c>
      <c r="U59" s="208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8"/>
      <c r="AL59" s="207"/>
      <c r="AM59" s="208"/>
      <c r="AN59" s="208"/>
      <c r="AO59" s="208"/>
      <c r="AP59" s="227"/>
      <c r="AQ59" s="207"/>
      <c r="AR59" s="208"/>
      <c r="AS59" s="208"/>
      <c r="AT59" s="208"/>
      <c r="AU59" s="208"/>
      <c r="AV59" s="208"/>
      <c r="AW59" s="208"/>
      <c r="AX59" s="208"/>
      <c r="AY59" s="208"/>
      <c r="AZ59" s="308"/>
      <c r="BA59" s="208"/>
      <c r="BB59" s="208"/>
      <c r="BC59" s="208"/>
      <c r="BD59" s="208"/>
      <c r="BE59" s="208"/>
      <c r="BF59" s="208"/>
      <c r="BG59" s="208"/>
      <c r="BH59" s="208"/>
      <c r="BI59" s="208"/>
      <c r="BJ59" s="208"/>
      <c r="BK59" s="208"/>
      <c r="BL59" s="208"/>
      <c r="BM59" s="208"/>
      <c r="BN59" s="208"/>
      <c r="BO59" s="208"/>
      <c r="BP59" s="208"/>
      <c r="BQ59" s="208"/>
      <c r="BR59" s="208"/>
      <c r="BS59" s="208"/>
      <c r="BT59" s="208"/>
    </row>
    <row r="60" spans="2:72" s="17" customFormat="1" ht="15.75" thickBot="1" x14ac:dyDescent="0.3">
      <c r="B60" s="50" t="s">
        <v>228</v>
      </c>
      <c r="C60" s="117" t="s">
        <v>216</v>
      </c>
      <c r="D60" s="210">
        <v>-62</v>
      </c>
      <c r="E60" s="211">
        <v>-55</v>
      </c>
      <c r="F60" s="211">
        <v>42</v>
      </c>
      <c r="G60" s="211">
        <v>-1</v>
      </c>
      <c r="H60" s="211"/>
      <c r="I60" s="211">
        <v>-9</v>
      </c>
      <c r="J60" s="211">
        <v>-48</v>
      </c>
      <c r="K60" s="211">
        <v>5</v>
      </c>
      <c r="L60" s="211">
        <v>-30</v>
      </c>
      <c r="M60" s="211"/>
      <c r="N60" s="211">
        <v>-84</v>
      </c>
      <c r="O60" s="211">
        <v>5</v>
      </c>
      <c r="P60" s="211">
        <v>-10</v>
      </c>
      <c r="Q60" s="211">
        <v>-70</v>
      </c>
      <c r="R60" s="211"/>
      <c r="S60" s="211">
        <v>-27</v>
      </c>
      <c r="T60" s="211">
        <v>-17</v>
      </c>
      <c r="U60" s="212">
        <v>6</v>
      </c>
      <c r="V60" s="211">
        <v>-55</v>
      </c>
      <c r="W60" s="211"/>
      <c r="X60" s="211">
        <v>-12</v>
      </c>
      <c r="Y60" s="211">
        <v>-18</v>
      </c>
      <c r="Z60" s="211">
        <v>3</v>
      </c>
      <c r="AA60" s="211">
        <v>-120</v>
      </c>
      <c r="AB60" s="211"/>
      <c r="AC60" s="211">
        <v>-5</v>
      </c>
      <c r="AD60" s="211">
        <v>-20</v>
      </c>
      <c r="AE60" s="211">
        <v>4</v>
      </c>
      <c r="AF60" s="211">
        <v>366</v>
      </c>
      <c r="AG60" s="211"/>
      <c r="AH60" s="211">
        <v>19</v>
      </c>
      <c r="AI60" s="211">
        <v>-23</v>
      </c>
      <c r="AJ60" s="211">
        <v>-127</v>
      </c>
      <c r="AK60" s="212">
        <v>-88</v>
      </c>
      <c r="AL60" s="211"/>
      <c r="AM60" s="213">
        <v>-68</v>
      </c>
      <c r="AN60" s="213">
        <v>115</v>
      </c>
      <c r="AO60" s="213">
        <v>296</v>
      </c>
      <c r="AP60" s="213">
        <v>-71</v>
      </c>
      <c r="AQ60" s="211"/>
      <c r="AR60" s="213">
        <v>-10</v>
      </c>
      <c r="AS60" s="213">
        <v>109</v>
      </c>
      <c r="AT60" s="213">
        <v>606</v>
      </c>
      <c r="AU60" s="213">
        <v>707</v>
      </c>
      <c r="AV60" s="213"/>
      <c r="AW60" s="213">
        <v>22</v>
      </c>
      <c r="AX60" s="213">
        <v>263</v>
      </c>
      <c r="AY60" s="213">
        <v>135</v>
      </c>
      <c r="AZ60" s="310"/>
      <c r="BA60" s="213"/>
      <c r="BB60" s="213">
        <v>99</v>
      </c>
      <c r="BC60" s="213">
        <v>397</v>
      </c>
      <c r="BD60" s="213">
        <v>240</v>
      </c>
      <c r="BE60" s="213">
        <v>644</v>
      </c>
      <c r="BF60" s="278"/>
      <c r="BG60" s="213">
        <v>90</v>
      </c>
      <c r="BH60" s="213">
        <v>93</v>
      </c>
      <c r="BI60" s="213">
        <v>-87</v>
      </c>
      <c r="BJ60" s="213">
        <v>252</v>
      </c>
      <c r="BK60" s="278"/>
      <c r="BL60" s="213">
        <v>104</v>
      </c>
      <c r="BM60" s="213">
        <v>-3</v>
      </c>
      <c r="BN60" s="213">
        <v>85</v>
      </c>
      <c r="BO60" s="213">
        <v>-75</v>
      </c>
      <c r="BP60" s="213"/>
      <c r="BQ60" s="213">
        <v>48</v>
      </c>
      <c r="BR60" s="213">
        <v>49</v>
      </c>
      <c r="BS60" s="213">
        <v>197</v>
      </c>
      <c r="BT60" s="213">
        <v>612</v>
      </c>
    </row>
    <row r="61" spans="2:72" s="17" customFormat="1" ht="15.75" thickBot="1" x14ac:dyDescent="0.3">
      <c r="B61" s="158" t="s">
        <v>231</v>
      </c>
      <c r="C61" s="158" t="s">
        <v>230</v>
      </c>
      <c r="D61" s="161">
        <f>SUM(D52:D60)-D54-D59</f>
        <v>4749</v>
      </c>
      <c r="E61" s="161">
        <f>SUM(E52:E60)-E54-E59</f>
        <v>9660</v>
      </c>
      <c r="F61" s="161">
        <f>SUM(F52:F60)-F54-F59</f>
        <v>14786</v>
      </c>
      <c r="G61" s="161">
        <f>SUM(G52:G60)-G54-G59</f>
        <v>19359</v>
      </c>
      <c r="H61" s="161"/>
      <c r="I61" s="161">
        <f>SUM(I52:I60)-I54-I59</f>
        <v>4261</v>
      </c>
      <c r="J61" s="161">
        <f>SUM(J52:J60)-J54-J59</f>
        <v>8424</v>
      </c>
      <c r="K61" s="161">
        <f>SUM(K52:K60)-K54-K59</f>
        <v>11974</v>
      </c>
      <c r="L61" s="161">
        <f>SUM(L52:L60)-L54-L59</f>
        <v>14764</v>
      </c>
      <c r="M61" s="161"/>
      <c r="N61" s="161">
        <f>SUM(N52:N60)-N54-N59</f>
        <v>4078</v>
      </c>
      <c r="O61" s="161">
        <f>SUM(O52:O60)-O54-O59</f>
        <v>8230</v>
      </c>
      <c r="P61" s="161">
        <f>SUM(P52:P60)-P54-P59</f>
        <v>12243</v>
      </c>
      <c r="Q61" s="161">
        <f>SUM(Q52:Q60)-Q54-Q59</f>
        <v>19475</v>
      </c>
      <c r="R61" s="161"/>
      <c r="S61" s="161">
        <f>SUM(S52:S60)-S54-S59</f>
        <v>11404</v>
      </c>
      <c r="T61" s="161">
        <f>SUM(T52:T60)-T54-T59</f>
        <v>19045</v>
      </c>
      <c r="U61" s="161">
        <f>SUM(U52:U60)-U54-U59</f>
        <v>30057</v>
      </c>
      <c r="V61" s="161">
        <f>SUM(V52:V60)-V54-V59</f>
        <v>40978</v>
      </c>
      <c r="W61" s="161"/>
      <c r="X61" s="161">
        <f>SUM(X52:X60)-X54-X59</f>
        <v>10286</v>
      </c>
      <c r="Y61" s="161">
        <f>SUM(Y52:Y60)-Y54-Y59</f>
        <v>17596</v>
      </c>
      <c r="Z61" s="161">
        <f>SUM(Z52:Z60)-Z54-Z59</f>
        <v>22347</v>
      </c>
      <c r="AA61" s="161">
        <f>SUM(AA52:AA60)-AA54-AA59</f>
        <v>29856</v>
      </c>
      <c r="AB61" s="161"/>
      <c r="AC61" s="161">
        <f>SUM(AC52:AC60)-AC54-AC59</f>
        <v>7434</v>
      </c>
      <c r="AD61" s="161">
        <f>SUM(AD52:AD60)-AD54-AD59</f>
        <v>14638</v>
      </c>
      <c r="AE61" s="161">
        <f>SUM(AE52:AE60)-AE54-AE59</f>
        <v>21620</v>
      </c>
      <c r="AF61" s="161">
        <f>SUM(AF52:AF60)-AF54-AF59</f>
        <v>29817</v>
      </c>
      <c r="AG61" s="161"/>
      <c r="AH61" s="161">
        <f>SUM(AH52:AH60)-AH54-AH59</f>
        <v>7958</v>
      </c>
      <c r="AI61" s="161">
        <f>SUM(AI52:AI60)-AI54-AI59</f>
        <v>15666</v>
      </c>
      <c r="AJ61" s="161">
        <f>SUM(AJ52:AJ60)-AJ54-AJ59</f>
        <v>25486</v>
      </c>
      <c r="AK61" s="161">
        <f>SUM(AK52:AK60)-AK54-AK59</f>
        <v>37053</v>
      </c>
      <c r="AL61" s="161"/>
      <c r="AM61" s="161">
        <f>SUM(AM52:AM60)-AM54-AM59</f>
        <v>10456</v>
      </c>
      <c r="AN61" s="161">
        <f>SUM(AN52:AN60)-AN54-AN59</f>
        <v>21035</v>
      </c>
      <c r="AO61" s="161">
        <f>SUM(AO52:AO60)-AO54-AO59</f>
        <v>29503</v>
      </c>
      <c r="AP61" s="233">
        <f>SUM(AP52:AP60)-AP54-AP59</f>
        <v>35749</v>
      </c>
      <c r="AQ61" s="161"/>
      <c r="AR61" s="161">
        <f>SUM(AR52:AR60)-AR54-AR59</f>
        <v>7279</v>
      </c>
      <c r="AS61" s="161">
        <f>SUM(AS52:AS60)-AS54-AS59</f>
        <v>15308</v>
      </c>
      <c r="AT61" s="161">
        <f>SUM(AT52:AT60)-AT54-AT59</f>
        <v>24116</v>
      </c>
      <c r="AU61" s="233">
        <f>SUM(AU52:AU60)-AU54-AU59</f>
        <v>35311</v>
      </c>
      <c r="AV61" s="233"/>
      <c r="AW61" s="233">
        <f>SUM(AW52:AW60)-AW54-AW59</f>
        <v>15739</v>
      </c>
      <c r="AX61" s="161">
        <f>SUM(AX52:AX60)-AX54-AX59</f>
        <v>40271</v>
      </c>
      <c r="AY61" s="233">
        <f>SUM(AY52:AY60)-AY54-AY59</f>
        <v>69185</v>
      </c>
      <c r="AZ61" s="311"/>
      <c r="BA61" s="233"/>
      <c r="BB61" s="233">
        <f>SUM(BB52:BB60)-BB54-BB59</f>
        <v>55874</v>
      </c>
      <c r="BC61" s="233">
        <f>SUM(BC52:BC60)-BC54-BC59</f>
        <v>81439</v>
      </c>
      <c r="BD61" s="233">
        <f>SUM(BD52:BD60)-BD54-BD59</f>
        <v>105761</v>
      </c>
      <c r="BE61" s="233">
        <f>SUM(BE52:BE60)-BE54-BE59</f>
        <v>136322</v>
      </c>
      <c r="BF61" s="233"/>
      <c r="BG61" s="233">
        <f>SUM(BG52:BG60)-BG54-BG59</f>
        <v>26066</v>
      </c>
      <c r="BH61" s="161">
        <f>SUM(BH52:BH60)-BH54-BH59</f>
        <v>36783</v>
      </c>
      <c r="BI61" s="161">
        <f>SUM(BI52:BI60)-BI54-BI59</f>
        <v>51784</v>
      </c>
      <c r="BJ61" s="233">
        <f>SUM(BJ52:BJ60)-BJ54-BJ59</f>
        <v>68740</v>
      </c>
      <c r="BK61" s="233"/>
      <c r="BL61" s="233">
        <f>SUM(BL52:BL60)-BL54-BL59</f>
        <v>13701</v>
      </c>
      <c r="BM61" s="161">
        <f>SUM(BM52:BM60)-BM54-BM59</f>
        <v>31191</v>
      </c>
      <c r="BN61" s="161">
        <f>SUM(BN52:BN60)-BN54-BN59</f>
        <v>44870</v>
      </c>
      <c r="BO61" s="161">
        <f>SUM(BO52:BO60)-BO54-BO59</f>
        <v>60721</v>
      </c>
      <c r="BP61" s="161"/>
      <c r="BQ61" s="233">
        <f>SUM(BQ52:BQ60)-BQ54-BQ59</f>
        <v>26340</v>
      </c>
      <c r="BR61" s="161">
        <f>SUM(BR52:BR60)-BR54-BR59</f>
        <v>52473</v>
      </c>
      <c r="BS61" s="161">
        <f>SUM(BS52:BS60)-BS54-BS59</f>
        <v>71810</v>
      </c>
      <c r="BT61" s="161">
        <f>SUM(BT52:BT60)-BT54-BT59</f>
        <v>91672</v>
      </c>
    </row>
    <row r="62" spans="2:72" s="17" customFormat="1" ht="15" x14ac:dyDescent="0.25">
      <c r="B62" s="162" t="s">
        <v>240</v>
      </c>
      <c r="C62" s="53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8"/>
      <c r="V62" s="137"/>
      <c r="W62" s="137"/>
      <c r="X62" s="137"/>
      <c r="Y62" s="137"/>
      <c r="Z62" s="137"/>
      <c r="AA62" s="137"/>
      <c r="AB62" s="137"/>
      <c r="AC62" s="137"/>
      <c r="AH62" s="137"/>
      <c r="AK62" s="179"/>
      <c r="AL62" s="137"/>
      <c r="AM62" s="179"/>
      <c r="AN62" s="179"/>
      <c r="AQ62" s="137"/>
      <c r="AR62" s="179"/>
      <c r="AS62" s="179"/>
      <c r="AT62" s="179"/>
      <c r="AU62" s="179"/>
      <c r="AV62" s="179"/>
      <c r="AW62" s="179"/>
      <c r="AX62" s="227"/>
      <c r="AY62" s="227"/>
      <c r="AZ62" s="179"/>
      <c r="BA62" s="179"/>
      <c r="BB62" s="179"/>
      <c r="BC62" s="227"/>
      <c r="BD62" s="227"/>
      <c r="BE62" s="287"/>
      <c r="BF62" s="227"/>
      <c r="BG62" s="179"/>
      <c r="BH62" s="227"/>
      <c r="BI62" s="227"/>
      <c r="BJ62" s="287"/>
      <c r="BK62" s="227"/>
      <c r="BL62" s="179"/>
      <c r="BM62" s="227"/>
      <c r="BN62" s="227"/>
      <c r="BO62" s="288"/>
      <c r="BP62" s="288"/>
      <c r="BQ62" s="179"/>
      <c r="BR62" s="179"/>
      <c r="BT62" s="227"/>
    </row>
    <row r="63" spans="2:72" ht="15" thickBot="1" x14ac:dyDescent="0.3">
      <c r="B63" s="152"/>
      <c r="C63" s="101"/>
      <c r="D63" s="1"/>
      <c r="E63" s="1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W63" s="26"/>
      <c r="X63" s="26"/>
      <c r="Y63" s="26"/>
      <c r="Z63" s="26"/>
      <c r="AB63" s="26"/>
      <c r="AC63" s="26"/>
      <c r="AH63" s="26"/>
      <c r="AL63" s="26"/>
      <c r="AQ63" s="26"/>
      <c r="AW63" s="173"/>
      <c r="AZ63" s="173"/>
      <c r="BA63" s="173"/>
      <c r="BB63" s="173"/>
      <c r="BC63" s="232"/>
      <c r="BD63" s="232"/>
      <c r="BE63" s="232"/>
      <c r="BF63" s="232"/>
      <c r="BG63" s="173"/>
      <c r="BJ63" s="173"/>
      <c r="BK63" s="232"/>
      <c r="BL63" s="173"/>
      <c r="BQ63" s="173"/>
      <c r="BR63" s="173"/>
    </row>
    <row r="64" spans="2:72" ht="15.75" thickBot="1" x14ac:dyDescent="0.3">
      <c r="B64" s="63" t="s">
        <v>83</v>
      </c>
      <c r="C64" s="64" t="s">
        <v>44</v>
      </c>
      <c r="D64" s="103" t="s">
        <v>35</v>
      </c>
      <c r="E64" s="103" t="s">
        <v>37</v>
      </c>
      <c r="F64" s="103" t="s">
        <v>36</v>
      </c>
      <c r="G64" s="103" t="s">
        <v>38</v>
      </c>
      <c r="H64" s="103"/>
      <c r="I64" s="103" t="s">
        <v>34</v>
      </c>
      <c r="J64" s="103" t="s">
        <v>39</v>
      </c>
      <c r="K64" s="103" t="s">
        <v>40</v>
      </c>
      <c r="L64" s="103" t="s">
        <v>41</v>
      </c>
      <c r="M64" s="103"/>
      <c r="N64" s="103" t="s">
        <v>164</v>
      </c>
      <c r="O64" s="103" t="s">
        <v>173</v>
      </c>
      <c r="P64" s="103" t="s">
        <v>174</v>
      </c>
      <c r="Q64" s="103" t="s">
        <v>182</v>
      </c>
      <c r="R64" s="103"/>
      <c r="S64" s="103" t="str">
        <f>S6</f>
        <v>3M 2015</v>
      </c>
      <c r="T64" s="103" t="str">
        <f>T6</f>
        <v>6M 2015</v>
      </c>
      <c r="U64" s="103" t="str">
        <f>U6</f>
        <v>9M 2015*</v>
      </c>
      <c r="V64" s="103" t="str">
        <f>V6</f>
        <v>12M 2015*</v>
      </c>
      <c r="W64" s="103"/>
      <c r="X64" s="103" t="str">
        <f>X6</f>
        <v>3M 2016*</v>
      </c>
      <c r="Y64" s="103" t="str">
        <f>Y6</f>
        <v>6M 2016*</v>
      </c>
      <c r="Z64" s="103" t="str">
        <f>Z6</f>
        <v>9M 2016*</v>
      </c>
      <c r="AA64" s="103" t="str">
        <f>AA6</f>
        <v>12M 2016*</v>
      </c>
      <c r="AB64" s="103"/>
      <c r="AC64" s="103" t="str">
        <f>AC6</f>
        <v>3M 2017</v>
      </c>
      <c r="AD64" s="103" t="str">
        <f>AD6</f>
        <v>6M 2017</v>
      </c>
      <c r="AE64" s="103" t="str">
        <f>AE6</f>
        <v>9M 2017</v>
      </c>
      <c r="AF64" s="103" t="str">
        <f>AF6</f>
        <v>12M 2017</v>
      </c>
      <c r="AG64" s="103"/>
      <c r="AH64" s="103" t="str">
        <f>AH$1</f>
        <v>3M 2018</v>
      </c>
      <c r="AI64" s="103" t="str">
        <f>AI$1</f>
        <v>6M 2018</v>
      </c>
      <c r="AJ64" s="103" t="str">
        <f>AJ$1</f>
        <v>9M 2018</v>
      </c>
      <c r="AK64" s="184" t="str">
        <f>AK$1</f>
        <v>12M 2018</v>
      </c>
      <c r="AL64" s="103"/>
      <c r="AM64" s="103" t="str">
        <f>AM$1</f>
        <v>3M 2019</v>
      </c>
      <c r="AN64" s="103" t="str">
        <f>AN$1</f>
        <v>6M 2019</v>
      </c>
      <c r="AO64" s="103" t="str">
        <f>AO$1</f>
        <v>9M 2019</v>
      </c>
      <c r="AP64" s="103" t="str">
        <f>AP$1</f>
        <v>12М 2019</v>
      </c>
      <c r="AQ64" s="103"/>
      <c r="AR64" s="103" t="str">
        <f>AR$1</f>
        <v>3M 2020</v>
      </c>
      <c r="AS64" s="103" t="str">
        <f>AS$1</f>
        <v>6M 2020</v>
      </c>
      <c r="AT64" s="103" t="str">
        <f>AT$1</f>
        <v>9M 2020</v>
      </c>
      <c r="AU64" s="103" t="str">
        <f>AU$1</f>
        <v>12M 2020</v>
      </c>
      <c r="AV64" s="103"/>
      <c r="AW64" s="103" t="str">
        <f>AW$1</f>
        <v>3M 2021</v>
      </c>
      <c r="AX64" s="184" t="str">
        <f>AX$1</f>
        <v>6M 2021</v>
      </c>
      <c r="AY64" s="184" t="str">
        <f>AY$1</f>
        <v>9M 2021</v>
      </c>
      <c r="AZ64" s="103" t="str">
        <f>AZ$1</f>
        <v>12M 2021</v>
      </c>
      <c r="BA64" s="103"/>
      <c r="BB64" s="103" t="str">
        <f>BB$1</f>
        <v>3M 2022</v>
      </c>
      <c r="BC64" s="103" t="str">
        <f>BC$1</f>
        <v>6M 2022</v>
      </c>
      <c r="BD64" s="103" t="str">
        <f>BD$1</f>
        <v>9M 2022</v>
      </c>
      <c r="BE64" s="103" t="str">
        <f>BE$1</f>
        <v>12M 2022</v>
      </c>
      <c r="BF64" s="103"/>
      <c r="BG64" s="103" t="str">
        <f>BG$1</f>
        <v>3M 2023</v>
      </c>
      <c r="BH64" s="184" t="str">
        <f>BH$1</f>
        <v>6M 2023</v>
      </c>
      <c r="BI64" s="184" t="str">
        <f>BI$1</f>
        <v>9M 2023</v>
      </c>
      <c r="BJ64" s="103" t="str">
        <f>BJ$1</f>
        <v>12M 2023</v>
      </c>
      <c r="BK64" s="103"/>
      <c r="BL64" s="103" t="str">
        <f>BL$1</f>
        <v>3M 2024</v>
      </c>
      <c r="BM64" s="184" t="str">
        <f>BM$1</f>
        <v>6M 2024</v>
      </c>
      <c r="BN64" s="184" t="str">
        <f>BN$1</f>
        <v>9M 2024</v>
      </c>
      <c r="BO64" s="184" t="str">
        <f>BO$1</f>
        <v>12M 2024</v>
      </c>
      <c r="BP64" s="184"/>
      <c r="BQ64" s="103" t="str">
        <f>BQ$1</f>
        <v>3M 2025</v>
      </c>
      <c r="BR64" s="184" t="str">
        <f>BR$1</f>
        <v>6M 2025</v>
      </c>
      <c r="BS64" s="184" t="str">
        <f>BS$1</f>
        <v>9M 2025</v>
      </c>
      <c r="BT64" s="184" t="str">
        <f>BT$1</f>
        <v>12M 2025</v>
      </c>
    </row>
    <row r="65" spans="2:72" x14ac:dyDescent="0.25">
      <c r="B65" s="215" t="s">
        <v>11</v>
      </c>
      <c r="C65" s="216" t="s">
        <v>74</v>
      </c>
      <c r="D65" s="29">
        <v>17201</v>
      </c>
      <c r="E65" s="29">
        <v>36812</v>
      </c>
      <c r="F65" s="29">
        <v>26142</v>
      </c>
      <c r="G65" s="29">
        <v>23383</v>
      </c>
      <c r="H65" s="26"/>
      <c r="I65" s="29">
        <v>22331</v>
      </c>
      <c r="J65" s="29">
        <v>24313</v>
      </c>
      <c r="K65" s="29">
        <v>25218</v>
      </c>
      <c r="L65" s="29">
        <v>27467</v>
      </c>
      <c r="M65" s="29"/>
      <c r="N65" s="29">
        <v>22894</v>
      </c>
      <c r="O65" s="29">
        <v>30953</v>
      </c>
      <c r="P65" s="29">
        <v>34341</v>
      </c>
      <c r="Q65" s="28">
        <v>52559</v>
      </c>
      <c r="R65" s="29"/>
      <c r="S65" s="29">
        <v>30243</v>
      </c>
      <c r="T65" s="29">
        <v>28362</v>
      </c>
      <c r="U65" s="29">
        <v>30173</v>
      </c>
      <c r="V65" s="29">
        <v>12995</v>
      </c>
      <c r="W65" s="29"/>
      <c r="X65" s="29">
        <v>26488</v>
      </c>
      <c r="Y65" s="29">
        <v>40242</v>
      </c>
      <c r="Z65" s="29">
        <v>41208</v>
      </c>
      <c r="AA65" s="29">
        <v>39886</v>
      </c>
      <c r="AB65" s="29"/>
      <c r="AC65" s="29">
        <v>30012</v>
      </c>
      <c r="AD65" s="29">
        <v>4473</v>
      </c>
      <c r="AE65" s="29">
        <v>4888</v>
      </c>
      <c r="AF65" s="29">
        <v>18930</v>
      </c>
      <c r="AG65" s="29"/>
      <c r="AH65" s="29">
        <v>18487</v>
      </c>
      <c r="AI65" s="29">
        <v>21027</v>
      </c>
      <c r="AJ65" s="29">
        <v>19147</v>
      </c>
      <c r="AK65" s="185">
        <v>17539</v>
      </c>
      <c r="AL65" s="29"/>
      <c r="AM65" s="185">
        <v>20694</v>
      </c>
      <c r="AN65" s="185">
        <v>13300</v>
      </c>
      <c r="AO65" s="185">
        <v>14241</v>
      </c>
      <c r="AP65" s="185">
        <v>13288</v>
      </c>
      <c r="AQ65" s="29"/>
      <c r="AR65" s="185">
        <v>14091</v>
      </c>
      <c r="AS65" s="185">
        <v>18212</v>
      </c>
      <c r="AT65" s="185">
        <v>38005</v>
      </c>
      <c r="AU65" s="185">
        <v>36911</v>
      </c>
      <c r="AV65" s="185"/>
      <c r="AW65" s="185">
        <v>37020</v>
      </c>
      <c r="AX65" s="185">
        <v>18231</v>
      </c>
      <c r="AY65" s="185">
        <v>8233</v>
      </c>
      <c r="AZ65" s="289"/>
      <c r="BA65" s="185"/>
      <c r="BB65" s="289"/>
      <c r="BC65" s="289"/>
      <c r="BD65" s="289"/>
      <c r="BE65" s="185">
        <v>9220</v>
      </c>
      <c r="BF65" s="279"/>
      <c r="BG65" s="289"/>
      <c r="BH65" s="185">
        <v>6294</v>
      </c>
      <c r="BI65" s="185">
        <v>28012</v>
      </c>
      <c r="BJ65" s="185">
        <v>57616</v>
      </c>
      <c r="BK65" s="279"/>
      <c r="BL65" s="185">
        <v>66653</v>
      </c>
      <c r="BM65" s="185">
        <v>83604</v>
      </c>
      <c r="BN65" s="185">
        <v>83222</v>
      </c>
      <c r="BO65" s="185">
        <v>92581</v>
      </c>
      <c r="BP65" s="185"/>
      <c r="BQ65" s="185">
        <v>62602</v>
      </c>
      <c r="BR65" s="185">
        <v>65073</v>
      </c>
      <c r="BS65" s="185">
        <v>74347</v>
      </c>
      <c r="BT65" s="185">
        <v>65022</v>
      </c>
    </row>
    <row r="66" spans="2:72" x14ac:dyDescent="0.25">
      <c r="B66" s="215" t="s">
        <v>12</v>
      </c>
      <c r="C66" s="216" t="s">
        <v>75</v>
      </c>
      <c r="D66" s="29">
        <v>34621</v>
      </c>
      <c r="E66" s="29">
        <v>36570</v>
      </c>
      <c r="F66" s="29">
        <v>34273</v>
      </c>
      <c r="G66" s="29">
        <v>38176</v>
      </c>
      <c r="H66" s="26"/>
      <c r="I66" s="29">
        <v>39636</v>
      </c>
      <c r="J66" s="29">
        <v>35459</v>
      </c>
      <c r="K66" s="29">
        <v>31741</v>
      </c>
      <c r="L66" s="29">
        <v>22720</v>
      </c>
      <c r="M66" s="29"/>
      <c r="N66" s="29">
        <v>29485</v>
      </c>
      <c r="O66" s="29">
        <v>26008</v>
      </c>
      <c r="P66" s="29">
        <v>28166</v>
      </c>
      <c r="Q66" s="29">
        <v>28002</v>
      </c>
      <c r="R66" s="29"/>
      <c r="S66" s="29">
        <v>59381</v>
      </c>
      <c r="T66" s="29">
        <v>55024</v>
      </c>
      <c r="U66" s="29">
        <v>63175</v>
      </c>
      <c r="V66" s="29">
        <v>68611</v>
      </c>
      <c r="W66" s="29"/>
      <c r="X66" s="29">
        <v>54660</v>
      </c>
      <c r="Y66" s="29">
        <v>42460</v>
      </c>
      <c r="Z66" s="29">
        <v>39360</v>
      </c>
      <c r="AA66" s="29">
        <v>39231</v>
      </c>
      <c r="AB66" s="29"/>
      <c r="AC66" s="29">
        <v>35659</v>
      </c>
      <c r="AD66" s="29">
        <v>63857</v>
      </c>
      <c r="AE66" s="29">
        <v>66174</v>
      </c>
      <c r="AF66" s="29">
        <v>55593</v>
      </c>
      <c r="AG66" s="29"/>
      <c r="AH66" s="29">
        <v>55296</v>
      </c>
      <c r="AI66" s="29">
        <v>69929</v>
      </c>
      <c r="AJ66" s="29">
        <v>68310</v>
      </c>
      <c r="AK66" s="185">
        <v>66946</v>
      </c>
      <c r="AL66" s="29"/>
      <c r="AM66" s="185">
        <v>61482</v>
      </c>
      <c r="AN66" s="185">
        <v>66976</v>
      </c>
      <c r="AO66" s="185">
        <v>70738</v>
      </c>
      <c r="AP66" s="185">
        <v>73253</v>
      </c>
      <c r="AQ66" s="29"/>
      <c r="AR66" s="185">
        <v>106209</v>
      </c>
      <c r="AS66" s="185">
        <v>96879</v>
      </c>
      <c r="AT66" s="185">
        <v>96938</v>
      </c>
      <c r="AU66" s="185">
        <v>78205</v>
      </c>
      <c r="AV66" s="185"/>
      <c r="AW66" s="185">
        <v>74522</v>
      </c>
      <c r="AX66" s="185">
        <v>81813</v>
      </c>
      <c r="AY66" s="185">
        <v>82046</v>
      </c>
      <c r="AZ66" s="289"/>
      <c r="BA66" s="185"/>
      <c r="BB66" s="289"/>
      <c r="BC66" s="289"/>
      <c r="BD66" s="289"/>
      <c r="BE66" s="185">
        <v>68677</v>
      </c>
      <c r="BF66" s="279"/>
      <c r="BG66" s="289"/>
      <c r="BH66" s="185">
        <v>84478</v>
      </c>
      <c r="BI66" s="185">
        <v>84856</v>
      </c>
      <c r="BJ66" s="185">
        <v>45903</v>
      </c>
      <c r="BK66" s="279"/>
      <c r="BL66" s="185">
        <v>40921</v>
      </c>
      <c r="BM66" s="185">
        <v>52587</v>
      </c>
      <c r="BN66" s="185">
        <v>51113</v>
      </c>
      <c r="BO66" s="185">
        <v>79095</v>
      </c>
      <c r="BP66" s="185"/>
      <c r="BQ66" s="185">
        <v>81153</v>
      </c>
      <c r="BR66" s="185">
        <v>71490</v>
      </c>
      <c r="BS66" s="185">
        <v>65064</v>
      </c>
      <c r="BT66" s="185">
        <v>75760</v>
      </c>
    </row>
    <row r="67" spans="2:72" x14ac:dyDescent="0.25">
      <c r="B67" s="37" t="s">
        <v>15</v>
      </c>
      <c r="C67" s="30" t="s">
        <v>71</v>
      </c>
      <c r="D67" s="31">
        <f>SUM(D65:D66)</f>
        <v>51822</v>
      </c>
      <c r="E67" s="31">
        <f>SUM(E65:E66)</f>
        <v>73382</v>
      </c>
      <c r="F67" s="31">
        <f>SUM(F65:F66)</f>
        <v>60415</v>
      </c>
      <c r="G67" s="31">
        <f>SUM(G65:G66)</f>
        <v>61559</v>
      </c>
      <c r="H67" s="31"/>
      <c r="I67" s="31">
        <f>SUM(I65:I66)</f>
        <v>61967</v>
      </c>
      <c r="J67" s="31">
        <f>SUM(J65:J66)</f>
        <v>59772</v>
      </c>
      <c r="K67" s="31">
        <f>SUM(K65:K66)</f>
        <v>56959</v>
      </c>
      <c r="L67" s="31">
        <f>SUM(L65:L66)</f>
        <v>50187</v>
      </c>
      <c r="M67" s="31"/>
      <c r="N67" s="31">
        <f>SUM(N65:N66)</f>
        <v>52379</v>
      </c>
      <c r="O67" s="31">
        <f>SUM(O65:O66)</f>
        <v>56961</v>
      </c>
      <c r="P67" s="31">
        <f>SUM(P65:P66)</f>
        <v>62507</v>
      </c>
      <c r="Q67" s="31">
        <f>SUM(Q65:Q66)</f>
        <v>80561</v>
      </c>
      <c r="R67" s="31"/>
      <c r="S67" s="31">
        <f>SUM(S65:S66)</f>
        <v>89624</v>
      </c>
      <c r="T67" s="31">
        <f>SUM(T65:T66)</f>
        <v>83386</v>
      </c>
      <c r="U67" s="31">
        <f>SUM(U65:U66)</f>
        <v>93348</v>
      </c>
      <c r="V67" s="31">
        <f>SUM(V65:V66)</f>
        <v>81606</v>
      </c>
      <c r="W67" s="31"/>
      <c r="X67" s="31">
        <f>SUM(X65:X66)</f>
        <v>81148</v>
      </c>
      <c r="Y67" s="31">
        <f>SUM(Y65:Y66)</f>
        <v>82702</v>
      </c>
      <c r="Z67" s="31">
        <f>SUM(Z65:Z66)</f>
        <v>80568</v>
      </c>
      <c r="AA67" s="31">
        <f>SUM(AA65:AA66)</f>
        <v>79117</v>
      </c>
      <c r="AB67" s="31"/>
      <c r="AC67" s="31">
        <f>SUM(AC65:AC66)</f>
        <v>65671</v>
      </c>
      <c r="AD67" s="31">
        <f>SUM(AD65:AD66)</f>
        <v>68330</v>
      </c>
      <c r="AE67" s="31">
        <f>SUM(AE65:AE66)</f>
        <v>71062</v>
      </c>
      <c r="AF67" s="31">
        <f>SUM(AF65:AF66)</f>
        <v>74523</v>
      </c>
      <c r="AG67" s="31"/>
      <c r="AH67" s="31">
        <f>SUM(AH65:AH66)</f>
        <v>73783</v>
      </c>
      <c r="AI67" s="31">
        <f>SUM(AI65:AI66)</f>
        <v>90956</v>
      </c>
      <c r="AJ67" s="31">
        <f>SUM(AJ65:AJ66)</f>
        <v>87457</v>
      </c>
      <c r="AK67" s="151">
        <f>SUM(AK65:AK66)</f>
        <v>84485</v>
      </c>
      <c r="AL67" s="31"/>
      <c r="AM67" s="151">
        <f>SUM(AM65:AM66)</f>
        <v>82176</v>
      </c>
      <c r="AN67" s="31">
        <f>SUM(AN65:AN66)</f>
        <v>80276</v>
      </c>
      <c r="AO67" s="31">
        <f>SUM(AO65:AO66)</f>
        <v>84979</v>
      </c>
      <c r="AP67" s="151">
        <f>SUM(AP65:AP66)</f>
        <v>86541</v>
      </c>
      <c r="AQ67" s="31"/>
      <c r="AR67" s="151">
        <f>SUM(AR65:AR66)</f>
        <v>120300</v>
      </c>
      <c r="AS67" s="151">
        <f>SUM(AS65:AS66)</f>
        <v>115091</v>
      </c>
      <c r="AT67" s="151">
        <f>SUM(AT65:AT66)</f>
        <v>134943</v>
      </c>
      <c r="AU67" s="151">
        <f>SUM(AU65:AU66)</f>
        <v>115116</v>
      </c>
      <c r="AV67" s="151"/>
      <c r="AW67" s="151">
        <f>SUM(AW65:AW66)</f>
        <v>111542</v>
      </c>
      <c r="AX67" s="151">
        <f>SUM(AX65:AX66)</f>
        <v>100044</v>
      </c>
      <c r="AY67" s="151">
        <f>SUM(AY65:AY66)</f>
        <v>90279</v>
      </c>
      <c r="AZ67" s="312"/>
      <c r="BA67" s="151"/>
      <c r="BB67" s="312"/>
      <c r="BC67" s="312"/>
      <c r="BD67" s="312"/>
      <c r="BE67" s="151">
        <f>SUM(BE65:BE66)</f>
        <v>77897</v>
      </c>
      <c r="BF67" s="151"/>
      <c r="BG67" s="312"/>
      <c r="BH67" s="151">
        <f>SUM(BH65:BH66)</f>
        <v>90772</v>
      </c>
      <c r="BI67" s="151">
        <f>SUM(BI65:BI66)</f>
        <v>112868</v>
      </c>
      <c r="BJ67" s="151">
        <f>SUM(BJ65:BJ66)</f>
        <v>103519</v>
      </c>
      <c r="BK67" s="151"/>
      <c r="BL67" s="151">
        <f>SUM(BL65:BL66)</f>
        <v>107574</v>
      </c>
      <c r="BM67" s="151">
        <f>SUM(BM65:BM66)</f>
        <v>136191</v>
      </c>
      <c r="BN67" s="151">
        <f>SUM(BN65:BN66)</f>
        <v>134335</v>
      </c>
      <c r="BO67" s="151">
        <f>SUM(BO65:BO66)</f>
        <v>171676</v>
      </c>
      <c r="BP67" s="151"/>
      <c r="BQ67" s="151">
        <f>SUM(BQ65:BQ66)</f>
        <v>143755</v>
      </c>
      <c r="BR67" s="151">
        <f>SUM(BR65:BR66)</f>
        <v>136563</v>
      </c>
      <c r="BS67" s="151">
        <f>SUM(BS65:BS66)</f>
        <v>139411</v>
      </c>
      <c r="BT67" s="151">
        <f>SUM(BT65:BT66)</f>
        <v>140782</v>
      </c>
    </row>
    <row r="68" spans="2:72" x14ac:dyDescent="0.25">
      <c r="B68" s="215" t="s">
        <v>76</v>
      </c>
      <c r="C68" s="216" t="s">
        <v>72</v>
      </c>
      <c r="D68" s="29">
        <v>20096</v>
      </c>
      <c r="E68" s="29">
        <v>37297</v>
      </c>
      <c r="F68" s="29">
        <v>17610</v>
      </c>
      <c r="G68" s="29">
        <v>27453</v>
      </c>
      <c r="H68" s="26"/>
      <c r="I68" s="29">
        <v>27514</v>
      </c>
      <c r="J68" s="29">
        <v>24509</v>
      </c>
      <c r="K68" s="29">
        <v>19503</v>
      </c>
      <c r="L68" s="29">
        <v>12787</v>
      </c>
      <c r="M68" s="29"/>
      <c r="N68" s="29">
        <v>19087</v>
      </c>
      <c r="O68" s="29">
        <v>19070</v>
      </c>
      <c r="P68" s="29">
        <v>18376</v>
      </c>
      <c r="Q68" s="29">
        <v>24773</v>
      </c>
      <c r="R68" s="29"/>
      <c r="S68" s="29">
        <v>37888</v>
      </c>
      <c r="T68" s="29">
        <v>32260</v>
      </c>
      <c r="U68" s="29">
        <v>37973</v>
      </c>
      <c r="V68" s="29">
        <v>30421</v>
      </c>
      <c r="W68" s="29"/>
      <c r="X68" s="29">
        <v>37869</v>
      </c>
      <c r="Y68" s="29">
        <v>23225</v>
      </c>
      <c r="Z68" s="29">
        <v>21372</v>
      </c>
      <c r="AA68" s="29">
        <v>27168</v>
      </c>
      <c r="AB68" s="29"/>
      <c r="AC68" s="29">
        <v>14302</v>
      </c>
      <c r="AD68" s="29">
        <v>14269</v>
      </c>
      <c r="AE68" s="29">
        <v>19001</v>
      </c>
      <c r="AF68" s="29">
        <v>14302</v>
      </c>
      <c r="AG68" s="29"/>
      <c r="AH68" s="29">
        <v>11045</v>
      </c>
      <c r="AI68" s="29">
        <v>19833</v>
      </c>
      <c r="AJ68" s="29">
        <v>13352</v>
      </c>
      <c r="AK68" s="185">
        <v>10460</v>
      </c>
      <c r="AL68" s="29"/>
      <c r="AM68" s="185">
        <v>14562</v>
      </c>
      <c r="AN68" s="185">
        <v>8380</v>
      </c>
      <c r="AO68" s="185">
        <v>6307</v>
      </c>
      <c r="AP68" s="185">
        <v>11356</v>
      </c>
      <c r="AQ68" s="29"/>
      <c r="AR68" s="185">
        <v>22497</v>
      </c>
      <c r="AS68" s="185">
        <v>24152</v>
      </c>
      <c r="AT68" s="185">
        <v>21260</v>
      </c>
      <c r="AU68" s="185">
        <v>15537</v>
      </c>
      <c r="AV68" s="185"/>
      <c r="AW68" s="185">
        <v>12078</v>
      </c>
      <c r="AX68" s="185">
        <v>15143</v>
      </c>
      <c r="AY68" s="185">
        <v>16257</v>
      </c>
      <c r="AZ68" s="289"/>
      <c r="BA68" s="185"/>
      <c r="BB68" s="289"/>
      <c r="BC68" s="289"/>
      <c r="BD68" s="289"/>
      <c r="BE68" s="185">
        <v>38473</v>
      </c>
      <c r="BF68" s="279"/>
      <c r="BG68" s="289"/>
      <c r="BH68" s="185">
        <v>58784</v>
      </c>
      <c r="BI68" s="185">
        <v>79265</v>
      </c>
      <c r="BJ68" s="185">
        <v>78421</v>
      </c>
      <c r="BK68" s="279"/>
      <c r="BL68" s="185">
        <v>41984</v>
      </c>
      <c r="BM68" s="185">
        <v>43006</v>
      </c>
      <c r="BN68" s="185">
        <v>31030</v>
      </c>
      <c r="BO68" s="185">
        <v>68338</v>
      </c>
      <c r="BP68" s="185"/>
      <c r="BQ68" s="185">
        <v>45150</v>
      </c>
      <c r="BR68" s="185">
        <v>32410</v>
      </c>
      <c r="BS68" s="185">
        <v>20333</v>
      </c>
      <c r="BT68" s="185">
        <v>25738</v>
      </c>
    </row>
    <row r="69" spans="2:72" x14ac:dyDescent="0.25">
      <c r="B69" s="215" t="s">
        <v>13</v>
      </c>
      <c r="C69" s="216" t="s">
        <v>73</v>
      </c>
      <c r="D69" s="26">
        <v>0</v>
      </c>
      <c r="E69" s="29">
        <v>0</v>
      </c>
      <c r="F69" s="26">
        <v>0</v>
      </c>
      <c r="G69" s="29">
        <v>1435</v>
      </c>
      <c r="H69" s="26"/>
      <c r="I69" s="29">
        <v>1451</v>
      </c>
      <c r="J69" s="29">
        <v>767</v>
      </c>
      <c r="K69" s="29">
        <v>767</v>
      </c>
      <c r="L69" s="29">
        <v>767</v>
      </c>
      <c r="M69" s="29"/>
      <c r="N69" s="29">
        <v>767</v>
      </c>
      <c r="O69" s="29">
        <v>0</v>
      </c>
      <c r="P69" s="29">
        <v>0</v>
      </c>
      <c r="Q69" s="29">
        <v>0</v>
      </c>
      <c r="R69" s="29"/>
      <c r="S69" s="29">
        <v>0</v>
      </c>
      <c r="T69" s="29">
        <v>0</v>
      </c>
      <c r="U69" s="29">
        <v>0</v>
      </c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185"/>
      <c r="AL69" s="29"/>
      <c r="AM69" s="185"/>
      <c r="AN69" s="185"/>
      <c r="AO69" s="185"/>
      <c r="AP69" s="185"/>
      <c r="AQ69" s="29"/>
      <c r="AR69" s="185"/>
      <c r="AS69" s="185"/>
      <c r="AT69" s="185"/>
      <c r="AU69" s="185"/>
      <c r="AV69" s="185"/>
      <c r="AW69" s="185"/>
      <c r="AX69" s="185"/>
      <c r="AY69" s="185"/>
      <c r="AZ69" s="289"/>
      <c r="BA69" s="185"/>
      <c r="BB69" s="289"/>
      <c r="BC69" s="289"/>
      <c r="BD69" s="289"/>
      <c r="BE69" s="185"/>
      <c r="BF69" s="185"/>
      <c r="BG69" s="289"/>
      <c r="BH69" s="185"/>
      <c r="BI69" s="185"/>
      <c r="BJ69" s="185"/>
      <c r="BK69" s="185"/>
      <c r="BL69" s="185"/>
      <c r="BM69" s="185"/>
      <c r="BN69" s="185"/>
      <c r="BO69" s="185"/>
      <c r="BP69" s="185"/>
      <c r="BQ69" s="185"/>
      <c r="BR69" s="185"/>
      <c r="BS69" s="185"/>
      <c r="BT69" s="185"/>
    </row>
    <row r="70" spans="2:72" x14ac:dyDescent="0.25">
      <c r="B70" s="37" t="s">
        <v>147</v>
      </c>
      <c r="C70" s="30" t="s">
        <v>77</v>
      </c>
      <c r="D70" s="31">
        <f>D68+D69</f>
        <v>20096</v>
      </c>
      <c r="E70" s="31">
        <f>E68+E69</f>
        <v>37297</v>
      </c>
      <c r="F70" s="31">
        <f>F68+F69</f>
        <v>17610</v>
      </c>
      <c r="G70" s="31">
        <f>G68+G69</f>
        <v>28888</v>
      </c>
      <c r="H70" s="31"/>
      <c r="I70" s="31">
        <f>I68+I69</f>
        <v>28965</v>
      </c>
      <c r="J70" s="31">
        <f>J68+J69</f>
        <v>25276</v>
      </c>
      <c r="K70" s="31">
        <f t="shared" ref="K70:P70" si="11">K68+K69</f>
        <v>20270</v>
      </c>
      <c r="L70" s="31">
        <f t="shared" si="11"/>
        <v>13554</v>
      </c>
      <c r="M70" s="31"/>
      <c r="N70" s="31">
        <f t="shared" si="11"/>
        <v>19854</v>
      </c>
      <c r="O70" s="31">
        <f t="shared" si="11"/>
        <v>19070</v>
      </c>
      <c r="P70" s="31">
        <f t="shared" si="11"/>
        <v>18376</v>
      </c>
      <c r="Q70" s="31">
        <f>Q68+Q69</f>
        <v>24773</v>
      </c>
      <c r="R70" s="31"/>
      <c r="S70" s="31">
        <f t="shared" ref="S70:Z70" si="12">S68+S69</f>
        <v>37888</v>
      </c>
      <c r="T70" s="31">
        <f t="shared" si="12"/>
        <v>32260</v>
      </c>
      <c r="U70" s="31">
        <f t="shared" si="12"/>
        <v>37973</v>
      </c>
      <c r="V70" s="31">
        <f t="shared" si="12"/>
        <v>30421</v>
      </c>
      <c r="W70" s="31"/>
      <c r="X70" s="31">
        <f t="shared" si="12"/>
        <v>37869</v>
      </c>
      <c r="Y70" s="31">
        <f t="shared" si="12"/>
        <v>23225</v>
      </c>
      <c r="Z70" s="31">
        <f t="shared" si="12"/>
        <v>21372</v>
      </c>
      <c r="AA70" s="31">
        <f>AA68+AA69</f>
        <v>27168</v>
      </c>
      <c r="AB70" s="31"/>
      <c r="AC70" s="31">
        <f>AC68+AC69</f>
        <v>14302</v>
      </c>
      <c r="AD70" s="31">
        <f>AD68+AD69</f>
        <v>14269</v>
      </c>
      <c r="AE70" s="31">
        <f>AE68+AE69</f>
        <v>19001</v>
      </c>
      <c r="AF70" s="31">
        <f>AF68+AF69</f>
        <v>14302</v>
      </c>
      <c r="AG70" s="31"/>
      <c r="AH70" s="31">
        <f>AH68+AH69</f>
        <v>11045</v>
      </c>
      <c r="AI70" s="31">
        <f>AI68+AI69</f>
        <v>19833</v>
      </c>
      <c r="AJ70" s="31">
        <f>AJ68+AJ69</f>
        <v>13352</v>
      </c>
      <c r="AK70" s="151">
        <f>AK68+AK69</f>
        <v>10460</v>
      </c>
      <c r="AL70" s="31"/>
      <c r="AM70" s="151">
        <f>AM68+AM69</f>
        <v>14562</v>
      </c>
      <c r="AN70" s="31">
        <f>AN68+AN69</f>
        <v>8380</v>
      </c>
      <c r="AO70" s="31">
        <f>AO68+AO69</f>
        <v>6307</v>
      </c>
      <c r="AP70" s="151">
        <f>AP68+AP69</f>
        <v>11356</v>
      </c>
      <c r="AQ70" s="31"/>
      <c r="AR70" s="151">
        <f>AR68+AR69</f>
        <v>22497</v>
      </c>
      <c r="AS70" s="151">
        <f>AS68+AS69</f>
        <v>24152</v>
      </c>
      <c r="AT70" s="151">
        <f>AT68+AT69</f>
        <v>21260</v>
      </c>
      <c r="AU70" s="151">
        <f>AU68+AU69</f>
        <v>15537</v>
      </c>
      <c r="AV70" s="151"/>
      <c r="AW70" s="151">
        <f>AW68+AW69</f>
        <v>12078</v>
      </c>
      <c r="AX70" s="151">
        <f>AX68+AX69</f>
        <v>15143</v>
      </c>
      <c r="AY70" s="151">
        <f>AY68+AY69</f>
        <v>16257</v>
      </c>
      <c r="AZ70" s="312"/>
      <c r="BA70" s="151"/>
      <c r="BB70" s="312"/>
      <c r="BC70" s="312"/>
      <c r="BD70" s="312"/>
      <c r="BE70" s="151">
        <f>BE68+BE69</f>
        <v>38473</v>
      </c>
      <c r="BF70" s="151"/>
      <c r="BG70" s="312"/>
      <c r="BH70" s="151">
        <f>BH68+BH69</f>
        <v>58784</v>
      </c>
      <c r="BI70" s="151">
        <f>BI68+BI69</f>
        <v>79265</v>
      </c>
      <c r="BJ70" s="151">
        <f>BJ68+BJ69</f>
        <v>78421</v>
      </c>
      <c r="BK70" s="151"/>
      <c r="BL70" s="151">
        <f>BL68+BL69</f>
        <v>41984</v>
      </c>
      <c r="BM70" s="151">
        <f>BM68+BM69</f>
        <v>43006</v>
      </c>
      <c r="BN70" s="151">
        <f>BN68+BN69</f>
        <v>31030</v>
      </c>
      <c r="BO70" s="151">
        <f>BO68+BO69</f>
        <v>68338</v>
      </c>
      <c r="BP70" s="151"/>
      <c r="BQ70" s="151">
        <f>BQ68+BQ69</f>
        <v>45150</v>
      </c>
      <c r="BR70" s="151">
        <f>BR68+BR69</f>
        <v>32410</v>
      </c>
      <c r="BS70" s="151">
        <f>BS68+BS69</f>
        <v>20333</v>
      </c>
      <c r="BT70" s="151">
        <f>BT68+BT69</f>
        <v>25738</v>
      </c>
    </row>
    <row r="71" spans="2:72" x14ac:dyDescent="0.25">
      <c r="B71" s="37" t="s">
        <v>14</v>
      </c>
      <c r="C71" s="30" t="s">
        <v>78</v>
      </c>
      <c r="D71" s="31">
        <f>D67-D70</f>
        <v>31726</v>
      </c>
      <c r="E71" s="31">
        <f>E67-E70</f>
        <v>36085</v>
      </c>
      <c r="F71" s="31">
        <f>F67-F70</f>
        <v>42805</v>
      </c>
      <c r="G71" s="31">
        <f>G67-G70</f>
        <v>32671</v>
      </c>
      <c r="H71" s="31"/>
      <c r="I71" s="31">
        <f>I67-I70</f>
        <v>33002</v>
      </c>
      <c r="J71" s="31">
        <f>J67-J70</f>
        <v>34496</v>
      </c>
      <c r="K71" s="31">
        <f t="shared" ref="K71:P71" si="13">K67-K70</f>
        <v>36689</v>
      </c>
      <c r="L71" s="31">
        <f t="shared" si="13"/>
        <v>36633</v>
      </c>
      <c r="M71" s="31"/>
      <c r="N71" s="31">
        <f t="shared" si="13"/>
        <v>32525</v>
      </c>
      <c r="O71" s="31">
        <f t="shared" si="13"/>
        <v>37891</v>
      </c>
      <c r="P71" s="31">
        <f t="shared" si="13"/>
        <v>44131</v>
      </c>
      <c r="Q71" s="31">
        <f>Q67-Q70</f>
        <v>55788</v>
      </c>
      <c r="R71" s="31"/>
      <c r="S71" s="31">
        <f t="shared" ref="S71:Z71" si="14">S67-S70</f>
        <v>51736</v>
      </c>
      <c r="T71" s="31">
        <f t="shared" si="14"/>
        <v>51126</v>
      </c>
      <c r="U71" s="31">
        <f t="shared" si="14"/>
        <v>55375</v>
      </c>
      <c r="V71" s="31">
        <f t="shared" si="14"/>
        <v>51185</v>
      </c>
      <c r="W71" s="31"/>
      <c r="X71" s="31">
        <f t="shared" si="14"/>
        <v>43279</v>
      </c>
      <c r="Y71" s="31">
        <f t="shared" si="14"/>
        <v>59477</v>
      </c>
      <c r="Z71" s="31">
        <f t="shared" si="14"/>
        <v>59196</v>
      </c>
      <c r="AA71" s="31">
        <f>AA67-AA70</f>
        <v>51949</v>
      </c>
      <c r="AB71" s="31"/>
      <c r="AC71" s="31">
        <f>AC67-AC70</f>
        <v>51369</v>
      </c>
      <c r="AD71" s="31">
        <f>AD67-AD70</f>
        <v>54061</v>
      </c>
      <c r="AE71" s="31">
        <f>AE67-AE70</f>
        <v>52061</v>
      </c>
      <c r="AF71" s="31">
        <f>AF67-AF70</f>
        <v>60221</v>
      </c>
      <c r="AG71" s="31"/>
      <c r="AH71" s="31">
        <f>AH67-AH70</f>
        <v>62738</v>
      </c>
      <c r="AI71" s="31">
        <f>AI67-AI70</f>
        <v>71123</v>
      </c>
      <c r="AJ71" s="31">
        <f>AJ67-AJ70</f>
        <v>74105</v>
      </c>
      <c r="AK71" s="151">
        <f>AK67-AK70</f>
        <v>74025</v>
      </c>
      <c r="AL71" s="31"/>
      <c r="AM71" s="151">
        <f>AM67-AM70</f>
        <v>67614</v>
      </c>
      <c r="AN71" s="31">
        <f>AN67-AN70</f>
        <v>71896</v>
      </c>
      <c r="AO71" s="31">
        <f>AO67-AO70</f>
        <v>78672</v>
      </c>
      <c r="AP71" s="221">
        <f>AP67-AP70</f>
        <v>75185</v>
      </c>
      <c r="AQ71" s="31"/>
      <c r="AR71" s="151">
        <f>AR67-AR70</f>
        <v>97803</v>
      </c>
      <c r="AS71" s="151">
        <f>AS67-AS70</f>
        <v>90939</v>
      </c>
      <c r="AT71" s="151">
        <f>AT67-AT70</f>
        <v>113683</v>
      </c>
      <c r="AU71" s="221">
        <f>AU67-AU70</f>
        <v>99579</v>
      </c>
      <c r="AV71" s="221"/>
      <c r="AW71" s="221">
        <f>AW67-AW70</f>
        <v>99464</v>
      </c>
      <c r="AX71" s="151">
        <f>AX67-AX70</f>
        <v>84901</v>
      </c>
      <c r="AY71" s="151">
        <f>AY67-AY70</f>
        <v>74022</v>
      </c>
      <c r="AZ71" s="313"/>
      <c r="BA71" s="221"/>
      <c r="BB71" s="313"/>
      <c r="BC71" s="313"/>
      <c r="BD71" s="313"/>
      <c r="BE71" s="221">
        <f>BE67-BE70</f>
        <v>39424</v>
      </c>
      <c r="BF71" s="221"/>
      <c r="BG71" s="313"/>
      <c r="BH71" s="151">
        <f>BH67-BH70</f>
        <v>31988</v>
      </c>
      <c r="BI71" s="151">
        <f>BI67-BI70</f>
        <v>33603</v>
      </c>
      <c r="BJ71" s="221">
        <f>BJ67-BJ70</f>
        <v>25098</v>
      </c>
      <c r="BK71" s="221"/>
      <c r="BL71" s="221">
        <f>BL67-BL70</f>
        <v>65590</v>
      </c>
      <c r="BM71" s="151">
        <f>BM67-BM70</f>
        <v>93185</v>
      </c>
      <c r="BN71" s="151">
        <f>BN67-BN70</f>
        <v>103305</v>
      </c>
      <c r="BO71" s="151">
        <f>BO67-BO70</f>
        <v>103338</v>
      </c>
      <c r="BP71" s="151"/>
      <c r="BQ71" s="221">
        <f>BQ67-BQ70</f>
        <v>98605</v>
      </c>
      <c r="BR71" s="151">
        <f>BR67-BR70</f>
        <v>104153</v>
      </c>
      <c r="BS71" s="151">
        <f>BS67-BS70</f>
        <v>119078</v>
      </c>
      <c r="BT71" s="151">
        <f>BT67-BT70</f>
        <v>115044</v>
      </c>
    </row>
    <row r="72" spans="2:72" x14ac:dyDescent="0.25">
      <c r="B72" s="37"/>
      <c r="C72" s="3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151"/>
      <c r="AL72" s="31"/>
      <c r="AM72" s="151"/>
      <c r="AN72" s="151"/>
      <c r="AO72" s="151"/>
      <c r="AP72" s="151"/>
      <c r="AQ72" s="31"/>
      <c r="AR72" s="151"/>
      <c r="AS72" s="151"/>
      <c r="AT72" s="151"/>
      <c r="AU72" s="151"/>
      <c r="AV72" s="151"/>
      <c r="AW72" s="151"/>
      <c r="AX72" s="151"/>
      <c r="AY72" s="151"/>
      <c r="AZ72" s="312"/>
      <c r="BA72" s="151"/>
      <c r="BB72" s="312"/>
      <c r="BC72" s="312"/>
      <c r="BD72" s="312"/>
      <c r="BE72" s="151"/>
      <c r="BF72" s="151"/>
      <c r="BG72" s="312"/>
      <c r="BH72" s="151"/>
      <c r="BI72" s="151"/>
      <c r="BJ72" s="151"/>
      <c r="BK72" s="151"/>
      <c r="BL72" s="151"/>
      <c r="BM72" s="151"/>
      <c r="BN72" s="151"/>
      <c r="BO72" s="151"/>
      <c r="BP72" s="151"/>
      <c r="BQ72" s="151"/>
      <c r="BR72" s="151"/>
      <c r="BS72" s="151"/>
      <c r="BT72" s="151"/>
    </row>
    <row r="73" spans="2:72" s="17" customFormat="1" ht="15.75" thickBot="1" x14ac:dyDescent="0.3">
      <c r="B73" s="40" t="s">
        <v>33</v>
      </c>
      <c r="C73" s="32" t="s">
        <v>79</v>
      </c>
      <c r="D73" s="54"/>
      <c r="E73" s="55"/>
      <c r="F73" s="54"/>
      <c r="G73" s="55">
        <f>G71/G49</f>
        <v>1.6397811684400723</v>
      </c>
      <c r="H73" s="54"/>
      <c r="I73" s="55">
        <f>I71/(I49+G49-D49)</f>
        <v>1.6944957896898747</v>
      </c>
      <c r="J73" s="55">
        <f>J71/(J49+G49-E49)</f>
        <v>1.8360655737704918</v>
      </c>
      <c r="K73" s="55">
        <f>K71/(K49+G49-F49)</f>
        <v>2.1480679156908664</v>
      </c>
      <c r="L73" s="55">
        <f>L71/L49</f>
        <v>2.3809307162355386</v>
      </c>
      <c r="M73" s="54"/>
      <c r="N73" s="55">
        <f>N71/(N49+L49-I49)</f>
        <v>2.1414932841717147</v>
      </c>
      <c r="O73" s="55">
        <f>O71/(O49+L49-J49)</f>
        <v>2.5003959350666491</v>
      </c>
      <c r="P73" s="55">
        <f>P71/(P49+L49-K49)</f>
        <v>2.786575740354865</v>
      </c>
      <c r="Q73" s="55">
        <f>Q71/Q49</f>
        <v>2.7333659970602646</v>
      </c>
      <c r="R73" s="54"/>
      <c r="S73" s="55">
        <f>S71/(S49+Q49-N49)</f>
        <v>1.811484593837535</v>
      </c>
      <c r="T73" s="55">
        <f>T71/(T49+Q49-O49)</f>
        <v>1.5934548854604955</v>
      </c>
      <c r="U73" s="55"/>
      <c r="V73" s="55">
        <f>V71/V49</f>
        <v>1.249084874810874</v>
      </c>
      <c r="W73" s="54"/>
      <c r="X73" s="55"/>
      <c r="Y73" s="55"/>
      <c r="Z73" s="55">
        <f>Z71/(Z49+V49-U49)</f>
        <v>1.77936756041842</v>
      </c>
      <c r="AA73" s="55">
        <f>AA71/AA49</f>
        <v>1.7399852625937835</v>
      </c>
      <c r="AB73" s="54"/>
      <c r="AC73" s="55">
        <f>AC71/(AC49+AA49-X49)</f>
        <v>1.902273737224115</v>
      </c>
      <c r="AD73" s="55">
        <f>AD71/(AD49+AA49-Y49)</f>
        <v>2.0098520336084467</v>
      </c>
      <c r="AE73" s="55">
        <f>AE71/(AE49+AA49-Z49)</f>
        <v>1.7872566857770606</v>
      </c>
      <c r="AF73" s="55">
        <f>AF71/AF49</f>
        <v>2.0196867558775193</v>
      </c>
      <c r="AG73" s="55"/>
      <c r="AH73" s="55">
        <f>AH71/(AH49+AF49-AC49)</f>
        <v>2.0677630928446655</v>
      </c>
      <c r="AI73" s="55">
        <f>AI71/(AI49+AF49-AD49)</f>
        <v>2.3058194196790405</v>
      </c>
      <c r="AJ73" s="55">
        <f>AJ71/(AJ49+AF49-AE49)</f>
        <v>2.200071252560639</v>
      </c>
      <c r="AK73" s="192">
        <f>AK71/AK49</f>
        <v>1.9978139421909158</v>
      </c>
      <c r="AL73" s="54"/>
      <c r="AM73" s="192">
        <f>AM71/(AM49+AK49-AH49)</f>
        <v>1.7095395818057697</v>
      </c>
      <c r="AN73" s="55">
        <f>AN71/(AN49+AK49-AI49)</f>
        <v>1.694781009853378</v>
      </c>
      <c r="AO73" s="222">
        <f>AO71/(AO49+AK49-AJ49)</f>
        <v>1.9155588020452885</v>
      </c>
      <c r="AP73" s="222">
        <f>AP71/AP49</f>
        <v>2.1031357520490084</v>
      </c>
      <c r="AQ73" s="54"/>
      <c r="AR73" s="192">
        <f>AR71/(AR49+AP49-AM49)</f>
        <v>3.0026710057718287</v>
      </c>
      <c r="AS73" s="222">
        <f>AS71/(AS49+AP49-AN49)</f>
        <v>3.0290786756378654</v>
      </c>
      <c r="AT73" s="192">
        <f>AT71/(AT49+AP49-AO49)</f>
        <v>3.7442526842763981</v>
      </c>
      <c r="AU73" s="222">
        <f>AU71/AU49</f>
        <v>2.8200560731783297</v>
      </c>
      <c r="AV73" s="222"/>
      <c r="AW73" s="222">
        <f>AW71/(AW49+AU49-AR49)</f>
        <v>2.2723721185259649</v>
      </c>
      <c r="AX73" s="222">
        <f>AX71/(AX49+AU49-AS49)</f>
        <v>1.4085841324617581</v>
      </c>
      <c r="AY73" s="222">
        <f>AY71/(AY49+AU49-AT49)</f>
        <v>0.92090072157253045</v>
      </c>
      <c r="AZ73" s="314"/>
      <c r="BA73" s="222"/>
      <c r="BB73" s="314"/>
      <c r="BC73" s="314"/>
      <c r="BD73" s="314"/>
      <c r="BE73" s="222">
        <f>BE71/BE49</f>
        <v>0.28919763501122342</v>
      </c>
      <c r="BF73" s="222"/>
      <c r="BG73" s="314"/>
      <c r="BH73" s="192">
        <f>BH71/(BH49+BE49-BC49)</f>
        <v>0.3489625379093666</v>
      </c>
      <c r="BI73" s="192">
        <f>BI71/(BI49+BE49-BD49)</f>
        <v>0.40807577873580669</v>
      </c>
      <c r="BJ73" s="222">
        <f>BJ71/BJ49</f>
        <v>0.36511492580739019</v>
      </c>
      <c r="BK73" s="222"/>
      <c r="BL73" s="222">
        <f>BL71/(BL49+BJ49-BG49)</f>
        <v>1.163458980044346</v>
      </c>
      <c r="BM73" s="192">
        <f>BM71/(BM49+BJ49-BH49)</f>
        <v>1.4756603534553747</v>
      </c>
      <c r="BN73" s="192">
        <f>BN71/(BN49+BJ49-BI49)</f>
        <v>1.6708989745414551</v>
      </c>
      <c r="BO73" s="192">
        <f>BO71/BO49</f>
        <v>1.7018494425322377</v>
      </c>
      <c r="BP73" s="192"/>
      <c r="BQ73" s="222">
        <f>BQ71/(BQ49+BO49-BL49)</f>
        <v>1.3441248636859324</v>
      </c>
      <c r="BR73" s="192">
        <f>BR71/(BR49+BO49-BM49)</f>
        <v>1.2701120690706438</v>
      </c>
      <c r="BS73" s="192">
        <f>BS71/(BS49+BO49-BN49)</f>
        <v>1.3583919873147694</v>
      </c>
      <c r="BT73" s="192">
        <f>BT71/BT49</f>
        <v>1.2549524391308142</v>
      </c>
    </row>
    <row r="74" spans="2:72" s="17" customFormat="1" ht="15.75" thickBot="1" x14ac:dyDescent="0.3">
      <c r="C74" s="27"/>
      <c r="D74" s="27"/>
      <c r="E74" s="33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W74" s="27"/>
      <c r="X74" s="27"/>
      <c r="Y74" s="27"/>
      <c r="Z74" s="27"/>
      <c r="AB74" s="27"/>
      <c r="AC74" s="27"/>
      <c r="AH74" s="27"/>
      <c r="AK74" s="179"/>
      <c r="AL74" s="27"/>
      <c r="AM74" s="179"/>
      <c r="AN74" s="179"/>
      <c r="AQ74" s="27"/>
      <c r="AR74" s="179"/>
      <c r="AS74" s="179"/>
      <c r="AT74" s="179"/>
      <c r="AU74" s="179"/>
      <c r="AV74" s="179"/>
      <c r="AW74" s="179"/>
      <c r="AX74" s="227"/>
      <c r="AY74" s="227"/>
      <c r="AZ74" s="179"/>
      <c r="BA74" s="179"/>
      <c r="BB74" s="179"/>
      <c r="BC74" s="227"/>
      <c r="BD74" s="227"/>
      <c r="BE74" s="227"/>
      <c r="BF74" s="227"/>
      <c r="BG74" s="179"/>
      <c r="BH74" s="227"/>
      <c r="BI74" s="227"/>
      <c r="BJ74" s="179"/>
      <c r="BK74" s="227"/>
      <c r="BL74" s="179"/>
      <c r="BM74" s="227"/>
      <c r="BN74" s="227"/>
      <c r="BO74" s="227"/>
      <c r="BP74" s="227"/>
      <c r="BQ74" s="179"/>
      <c r="BR74" s="179"/>
      <c r="BS74" s="227"/>
      <c r="BT74" s="227"/>
    </row>
    <row r="75" spans="2:72" s="17" customFormat="1" ht="15.75" thickBot="1" x14ac:dyDescent="0.3">
      <c r="B75" s="61" t="s">
        <v>124</v>
      </c>
      <c r="C75" s="62" t="s">
        <v>80</v>
      </c>
      <c r="D75" s="103" t="s">
        <v>35</v>
      </c>
      <c r="E75" s="103" t="s">
        <v>37</v>
      </c>
      <c r="F75" s="103" t="s">
        <v>36</v>
      </c>
      <c r="G75" s="103" t="s">
        <v>38</v>
      </c>
      <c r="H75" s="103"/>
      <c r="I75" s="103" t="s">
        <v>34</v>
      </c>
      <c r="J75" s="103" t="s">
        <v>39</v>
      </c>
      <c r="K75" s="103" t="s">
        <v>40</v>
      </c>
      <c r="L75" s="103" t="s">
        <v>41</v>
      </c>
      <c r="M75" s="103"/>
      <c r="N75" s="103" t="s">
        <v>164</v>
      </c>
      <c r="O75" s="103" t="s">
        <v>173</v>
      </c>
      <c r="P75" s="103" t="s">
        <v>174</v>
      </c>
      <c r="Q75" s="103" t="s">
        <v>182</v>
      </c>
      <c r="R75" s="103"/>
      <c r="S75" s="103" t="str">
        <f>S64</f>
        <v>3M 2015</v>
      </c>
      <c r="T75" s="103" t="str">
        <f>T64</f>
        <v>6M 2015</v>
      </c>
      <c r="U75" s="103" t="str">
        <f>U64</f>
        <v>9M 2015*</v>
      </c>
      <c r="V75" s="103" t="str">
        <f>V64</f>
        <v>12M 2015*</v>
      </c>
      <c r="W75" s="103"/>
      <c r="X75" s="103" t="str">
        <f>X64</f>
        <v>3M 2016*</v>
      </c>
      <c r="Y75" s="103" t="str">
        <f>Y64</f>
        <v>6M 2016*</v>
      </c>
      <c r="Z75" s="103" t="str">
        <f>Z64</f>
        <v>9M 2016*</v>
      </c>
      <c r="AA75" s="103" t="str">
        <f>AA64</f>
        <v>12M 2016*</v>
      </c>
      <c r="AB75" s="103"/>
      <c r="AC75" s="103" t="str">
        <f>AC64</f>
        <v>3M 2017</v>
      </c>
      <c r="AD75" s="103" t="str">
        <f>AD64</f>
        <v>6M 2017</v>
      </c>
      <c r="AE75" s="103" t="str">
        <f>AE64</f>
        <v>9M 2017</v>
      </c>
      <c r="AF75" s="103" t="str">
        <f>AF64</f>
        <v>12M 2017</v>
      </c>
      <c r="AG75" s="103"/>
      <c r="AH75" s="103" t="str">
        <f>AH$1</f>
        <v>3M 2018</v>
      </c>
      <c r="AI75" s="103" t="str">
        <f>AI$1</f>
        <v>6M 2018</v>
      </c>
      <c r="AJ75" s="103" t="str">
        <f>AJ$1</f>
        <v>9M 2018</v>
      </c>
      <c r="AK75" s="184" t="str">
        <f>AK$1</f>
        <v>12M 2018</v>
      </c>
      <c r="AL75" s="103"/>
      <c r="AM75" s="103" t="str">
        <f>AM$1</f>
        <v>3M 2019</v>
      </c>
      <c r="AN75" s="103" t="str">
        <f>AN$1</f>
        <v>6M 2019</v>
      </c>
      <c r="AO75" s="103" t="str">
        <f>AO$1</f>
        <v>9M 2019</v>
      </c>
      <c r="AP75" s="103" t="str">
        <f>AP$1</f>
        <v>12М 2019</v>
      </c>
      <c r="AQ75" s="103"/>
      <c r="AR75" s="103" t="str">
        <f>AR$1</f>
        <v>3M 2020</v>
      </c>
      <c r="AS75" s="103" t="str">
        <f>AS$1</f>
        <v>6M 2020</v>
      </c>
      <c r="AT75" s="103" t="str">
        <f>AT$1</f>
        <v>9M 2020</v>
      </c>
      <c r="AU75" s="103" t="str">
        <f>AU$1</f>
        <v>12M 2020</v>
      </c>
      <c r="AV75" s="103"/>
      <c r="AW75" s="103" t="str">
        <f>AW$1</f>
        <v>3M 2021</v>
      </c>
      <c r="AX75" s="184" t="str">
        <f>AX$1</f>
        <v>6M 2021</v>
      </c>
      <c r="AY75" s="184" t="str">
        <f>AY$1</f>
        <v>9M 2021</v>
      </c>
      <c r="AZ75" s="103" t="str">
        <f>AZ$1</f>
        <v>12M 2021</v>
      </c>
      <c r="BA75" s="103"/>
      <c r="BB75" s="103" t="str">
        <f>BB$1</f>
        <v>3M 2022</v>
      </c>
      <c r="BC75" s="103" t="str">
        <f>BC$1</f>
        <v>6M 2022</v>
      </c>
      <c r="BD75" s="103" t="str">
        <f>BD$1</f>
        <v>9M 2022</v>
      </c>
      <c r="BE75" s="103" t="str">
        <f>BE$1</f>
        <v>12M 2022</v>
      </c>
      <c r="BF75" s="103"/>
      <c r="BG75" s="103" t="str">
        <f>BG$1</f>
        <v>3M 2023</v>
      </c>
      <c r="BH75" s="184" t="str">
        <f>BH$1</f>
        <v>6M 2023</v>
      </c>
      <c r="BI75" s="184" t="str">
        <f>BI$1</f>
        <v>9M 2023</v>
      </c>
      <c r="BJ75" s="103" t="str">
        <f>BJ$1</f>
        <v>12M 2023</v>
      </c>
      <c r="BK75" s="103"/>
      <c r="BL75" s="103" t="str">
        <f>BL$1</f>
        <v>3M 2024</v>
      </c>
      <c r="BM75" s="184" t="str">
        <f>BM$1</f>
        <v>6M 2024</v>
      </c>
      <c r="BN75" s="184" t="str">
        <f>BN$1</f>
        <v>9M 2024</v>
      </c>
      <c r="BO75" s="184" t="str">
        <f>BO$1</f>
        <v>12M 2024</v>
      </c>
      <c r="BP75" s="184"/>
      <c r="BQ75" s="103" t="str">
        <f>BQ$1</f>
        <v>3M 2025</v>
      </c>
      <c r="BR75" s="184" t="str">
        <f>BR$1</f>
        <v>6M 2025</v>
      </c>
      <c r="BS75" s="184" t="str">
        <f>BS$1</f>
        <v>9M 2025</v>
      </c>
      <c r="BT75" s="184" t="str">
        <f>BT$1</f>
        <v>12M 2025</v>
      </c>
    </row>
    <row r="76" spans="2:72" s="17" customFormat="1" ht="24" x14ac:dyDescent="0.25">
      <c r="B76" s="47" t="s">
        <v>183</v>
      </c>
      <c r="C76" s="15" t="s">
        <v>128</v>
      </c>
      <c r="D76" s="34">
        <v>4377</v>
      </c>
      <c r="E76" s="34">
        <v>13090</v>
      </c>
      <c r="F76" s="34">
        <v>16172</v>
      </c>
      <c r="G76" s="34">
        <v>19277</v>
      </c>
      <c r="H76" s="35"/>
      <c r="I76" s="34">
        <v>3437</v>
      </c>
      <c r="J76" s="34">
        <v>9280</v>
      </c>
      <c r="K76" s="34">
        <v>13607</v>
      </c>
      <c r="L76" s="34">
        <v>15807</v>
      </c>
      <c r="M76" s="34"/>
      <c r="N76" s="34">
        <v>4489</v>
      </c>
      <c r="O76" s="34">
        <v>6623</v>
      </c>
      <c r="P76" s="34">
        <v>12151</v>
      </c>
      <c r="Q76" s="34">
        <v>21496</v>
      </c>
      <c r="R76" s="34"/>
      <c r="S76" s="34">
        <v>11370</v>
      </c>
      <c r="T76" s="34">
        <v>18287</v>
      </c>
      <c r="U76" s="34">
        <v>30029</v>
      </c>
      <c r="V76" s="34">
        <v>41292</v>
      </c>
      <c r="W76" s="34"/>
      <c r="X76" s="34">
        <v>9698</v>
      </c>
      <c r="Y76" s="34">
        <v>15107</v>
      </c>
      <c r="Z76" s="34">
        <v>19547</v>
      </c>
      <c r="AA76" s="34">
        <v>26684</v>
      </c>
      <c r="AB76" s="34"/>
      <c r="AC76" s="34">
        <v>6993</v>
      </c>
      <c r="AD76" s="34">
        <v>14674</v>
      </c>
      <c r="AE76" s="34">
        <v>20421</v>
      </c>
      <c r="AF76" s="34">
        <v>28321</v>
      </c>
      <c r="AG76" s="34"/>
      <c r="AH76" s="34">
        <v>7552</v>
      </c>
      <c r="AI76" s="34">
        <v>15657</v>
      </c>
      <c r="AJ76" s="172">
        <v>25167</v>
      </c>
      <c r="AK76" s="172">
        <v>35905</v>
      </c>
      <c r="AL76" s="34"/>
      <c r="AM76" s="151">
        <v>10311</v>
      </c>
      <c r="AN76" s="151">
        <v>21015</v>
      </c>
      <c r="AO76" s="151">
        <v>29276</v>
      </c>
      <c r="AP76" s="151">
        <v>35487</v>
      </c>
      <c r="AQ76" s="34"/>
      <c r="AR76" s="151">
        <v>7564</v>
      </c>
      <c r="AS76" s="151">
        <v>14150</v>
      </c>
      <c r="AT76" s="151">
        <v>23951</v>
      </c>
      <c r="AU76" s="151">
        <v>34923</v>
      </c>
      <c r="AV76" s="151"/>
      <c r="AW76" s="151">
        <v>15390</v>
      </c>
      <c r="AX76" s="151">
        <v>39694</v>
      </c>
      <c r="AY76" s="151">
        <v>68621</v>
      </c>
      <c r="AZ76" s="312"/>
      <c r="BA76" s="151"/>
      <c r="BB76" s="312"/>
      <c r="BC76" s="151">
        <v>72376</v>
      </c>
      <c r="BD76" s="151">
        <v>99391</v>
      </c>
      <c r="BE76" s="151">
        <v>138730</v>
      </c>
      <c r="BF76" s="280"/>
      <c r="BG76" s="151">
        <v>29383</v>
      </c>
      <c r="BH76" s="151">
        <v>42001</v>
      </c>
      <c r="BI76" s="151">
        <v>62824</v>
      </c>
      <c r="BJ76" s="151">
        <v>73351</v>
      </c>
      <c r="BK76" s="280"/>
      <c r="BL76" s="151">
        <v>13986</v>
      </c>
      <c r="BM76" s="151">
        <v>27653</v>
      </c>
      <c r="BN76" s="151">
        <v>40893</v>
      </c>
      <c r="BO76" s="151">
        <v>59236</v>
      </c>
      <c r="BP76" s="151"/>
      <c r="BQ76" s="151">
        <v>18188</v>
      </c>
      <c r="BR76" s="151">
        <v>36388</v>
      </c>
      <c r="BS76" s="151">
        <v>59201</v>
      </c>
      <c r="BT76" s="151">
        <v>75369</v>
      </c>
    </row>
    <row r="77" spans="2:72" x14ac:dyDescent="0.25">
      <c r="B77" s="42" t="s">
        <v>17</v>
      </c>
      <c r="C77" s="36" t="s">
        <v>129</v>
      </c>
      <c r="D77" s="29">
        <f>D78-D76</f>
        <v>1616</v>
      </c>
      <c r="E77" s="29">
        <f>E78-E76</f>
        <v>-255</v>
      </c>
      <c r="F77" s="29">
        <f>F78-F76</f>
        <v>-4007</v>
      </c>
      <c r="G77" s="29">
        <f>G78-G76</f>
        <v>-2520</v>
      </c>
      <c r="H77" s="29"/>
      <c r="I77" s="29">
        <f>I78-I76</f>
        <v>2072</v>
      </c>
      <c r="J77" s="29">
        <f>J78-J76</f>
        <v>2320</v>
      </c>
      <c r="K77" s="29">
        <f>K78-K76</f>
        <v>1617</v>
      </c>
      <c r="L77" s="29">
        <f t="shared" ref="L77:Q77" si="15">L78-L76</f>
        <v>4336</v>
      </c>
      <c r="M77" s="29"/>
      <c r="N77" s="29">
        <f t="shared" si="15"/>
        <v>-2045</v>
      </c>
      <c r="O77" s="29">
        <f t="shared" si="15"/>
        <v>-2100</v>
      </c>
      <c r="P77" s="29">
        <f t="shared" si="15"/>
        <v>-3502</v>
      </c>
      <c r="Q77" s="29">
        <f t="shared" si="15"/>
        <v>-4088</v>
      </c>
      <c r="R77" s="29"/>
      <c r="S77" s="29">
        <f t="shared" ref="S77:Z77" si="16">S78-S76</f>
        <v>-686</v>
      </c>
      <c r="T77" s="29">
        <f t="shared" si="16"/>
        <v>-3943</v>
      </c>
      <c r="U77" s="29">
        <f t="shared" si="16"/>
        <v>-2426</v>
      </c>
      <c r="V77" s="29">
        <f t="shared" si="16"/>
        <v>2931</v>
      </c>
      <c r="W77" s="29"/>
      <c r="X77" s="29">
        <f t="shared" si="16"/>
        <v>-4068</v>
      </c>
      <c r="Y77" s="29">
        <f t="shared" si="16"/>
        <v>-5917</v>
      </c>
      <c r="Z77" s="29">
        <f t="shared" si="16"/>
        <v>-1348</v>
      </c>
      <c r="AA77" s="29">
        <f>AA78-AA76</f>
        <v>1119</v>
      </c>
      <c r="AB77" s="29"/>
      <c r="AC77" s="29">
        <f>AC78-AC76</f>
        <v>-4327</v>
      </c>
      <c r="AD77" s="29">
        <f>AD78-AD76</f>
        <v>-3913</v>
      </c>
      <c r="AE77" s="29">
        <f>AE78-AE76</f>
        <v>-1854</v>
      </c>
      <c r="AF77" s="29">
        <f>AF78-AF76</f>
        <v>-4009</v>
      </c>
      <c r="AG77" s="29"/>
      <c r="AH77" s="29">
        <f>AH78-AH76</f>
        <v>-1663</v>
      </c>
      <c r="AI77" s="29">
        <f>AI78-AI76</f>
        <v>-3185</v>
      </c>
      <c r="AJ77" s="29">
        <f>AJ78-AJ76</f>
        <v>-1796</v>
      </c>
      <c r="AK77" s="185">
        <f>AK78-AK76</f>
        <v>1025</v>
      </c>
      <c r="AL77" s="29"/>
      <c r="AM77" s="185">
        <f>AM78-AM76</f>
        <v>-761</v>
      </c>
      <c r="AN77" s="29">
        <f>AN78-AN76</f>
        <v>-4215</v>
      </c>
      <c r="AO77" s="29">
        <f>AO78-AO76</f>
        <v>-5929</v>
      </c>
      <c r="AP77" s="185">
        <f>AP78-AP76</f>
        <v>2084</v>
      </c>
      <c r="AQ77" s="29"/>
      <c r="AR77" s="185">
        <f>AR78-AR76</f>
        <v>-5979</v>
      </c>
      <c r="AS77" s="185">
        <f>AS78-AS76</f>
        <v>-6090</v>
      </c>
      <c r="AT77" s="185">
        <f>AT78-AT76</f>
        <v>-10649</v>
      </c>
      <c r="AU77" s="234">
        <f>AU78-AU76</f>
        <v>-2301</v>
      </c>
      <c r="AV77" s="234"/>
      <c r="AW77" s="234">
        <f>AW78-AW76</f>
        <v>-8452</v>
      </c>
      <c r="AX77" s="185">
        <f>AX78-AX76</f>
        <v>-11702</v>
      </c>
      <c r="AY77" s="185">
        <f>AY78-AY76</f>
        <v>-13438</v>
      </c>
      <c r="AZ77" s="315"/>
      <c r="BA77" s="234"/>
      <c r="BB77" s="315"/>
      <c r="BC77" s="234">
        <f>BC78-BC76</f>
        <v>-28216</v>
      </c>
      <c r="BD77" s="234">
        <f>BD78-BD76</f>
        <v>-30508</v>
      </c>
      <c r="BE77" s="234">
        <f>BE78-BE76</f>
        <v>-47445</v>
      </c>
      <c r="BF77" s="234"/>
      <c r="BG77" s="234">
        <f>BG78-BG76</f>
        <v>-1980</v>
      </c>
      <c r="BH77" s="185">
        <f>BH78-BH76</f>
        <v>1943</v>
      </c>
      <c r="BI77" s="185">
        <f>BI78-BI76</f>
        <v>-2246</v>
      </c>
      <c r="BJ77" s="234">
        <f>BJ78-BJ76</f>
        <v>17852</v>
      </c>
      <c r="BK77" s="234"/>
      <c r="BL77" s="234">
        <f>BL78-BL76</f>
        <v>-11276</v>
      </c>
      <c r="BM77" s="185">
        <f>BM78-BM76</f>
        <v>-18128</v>
      </c>
      <c r="BN77" s="185">
        <f>BN78-BN76</f>
        <v>-21019</v>
      </c>
      <c r="BO77" s="185">
        <f>BO78-BO76</f>
        <v>-13612</v>
      </c>
      <c r="BP77" s="185"/>
      <c r="BQ77" s="234">
        <f>BQ78-BQ76</f>
        <v>1862</v>
      </c>
      <c r="BR77" s="185">
        <f>BR78-BR76</f>
        <v>1044</v>
      </c>
      <c r="BS77" s="185">
        <f>BS78-BS76</f>
        <v>1526</v>
      </c>
      <c r="BT77" s="185">
        <f>BT78-BT76</f>
        <v>9739</v>
      </c>
    </row>
    <row r="78" spans="2:72" ht="24" x14ac:dyDescent="0.25">
      <c r="B78" s="37" t="s">
        <v>184</v>
      </c>
      <c r="C78" s="3" t="s">
        <v>130</v>
      </c>
      <c r="D78" s="31">
        <v>5993</v>
      </c>
      <c r="E78" s="31">
        <v>12835</v>
      </c>
      <c r="F78" s="31">
        <v>12165</v>
      </c>
      <c r="G78" s="31">
        <v>16757</v>
      </c>
      <c r="H78" s="27"/>
      <c r="I78" s="31">
        <v>5509</v>
      </c>
      <c r="J78" s="31">
        <v>11600</v>
      </c>
      <c r="K78" s="31">
        <v>15224</v>
      </c>
      <c r="L78" s="31">
        <v>20143</v>
      </c>
      <c r="M78" s="31"/>
      <c r="N78" s="31">
        <v>2444</v>
      </c>
      <c r="O78" s="31">
        <v>4523</v>
      </c>
      <c r="P78" s="31">
        <v>8649</v>
      </c>
      <c r="Q78" s="31">
        <v>17408</v>
      </c>
      <c r="R78" s="31"/>
      <c r="S78" s="31">
        <v>10684</v>
      </c>
      <c r="T78" s="31">
        <v>14344</v>
      </c>
      <c r="U78" s="31">
        <v>27603</v>
      </c>
      <c r="V78" s="31">
        <v>44223</v>
      </c>
      <c r="W78" s="31"/>
      <c r="X78" s="31">
        <v>5630</v>
      </c>
      <c r="Y78" s="31">
        <v>9190</v>
      </c>
      <c r="Z78" s="31">
        <v>18199</v>
      </c>
      <c r="AA78" s="31">
        <v>27803</v>
      </c>
      <c r="AB78" s="31"/>
      <c r="AC78" s="31">
        <v>2666</v>
      </c>
      <c r="AD78" s="31">
        <v>10761</v>
      </c>
      <c r="AE78" s="31">
        <v>18567</v>
      </c>
      <c r="AF78" s="31">
        <v>24312</v>
      </c>
      <c r="AG78" s="31"/>
      <c r="AH78" s="31">
        <v>5889</v>
      </c>
      <c r="AI78" s="31">
        <v>12472</v>
      </c>
      <c r="AJ78" s="31">
        <v>23371</v>
      </c>
      <c r="AK78" s="151">
        <v>36930</v>
      </c>
      <c r="AL78" s="31"/>
      <c r="AM78" s="151">
        <v>9550</v>
      </c>
      <c r="AN78" s="151">
        <v>16800</v>
      </c>
      <c r="AO78" s="151">
        <v>23347</v>
      </c>
      <c r="AP78" s="151">
        <v>37571</v>
      </c>
      <c r="AQ78" s="31"/>
      <c r="AR78" s="151">
        <v>1585</v>
      </c>
      <c r="AS78" s="151">
        <v>8060</v>
      </c>
      <c r="AT78" s="151">
        <v>13302</v>
      </c>
      <c r="AU78" s="151">
        <v>32622</v>
      </c>
      <c r="AV78" s="151"/>
      <c r="AW78" s="151">
        <v>6938</v>
      </c>
      <c r="AX78" s="151">
        <v>27992</v>
      </c>
      <c r="AY78" s="151">
        <v>55183</v>
      </c>
      <c r="AZ78" s="312"/>
      <c r="BA78" s="151"/>
      <c r="BB78" s="312"/>
      <c r="BC78" s="151">
        <v>44160</v>
      </c>
      <c r="BD78" s="151">
        <v>68883</v>
      </c>
      <c r="BE78" s="151">
        <v>91285</v>
      </c>
      <c r="BF78" s="280"/>
      <c r="BG78" s="151">
        <v>27403</v>
      </c>
      <c r="BH78" s="151">
        <v>43944</v>
      </c>
      <c r="BI78" s="151">
        <v>60578</v>
      </c>
      <c r="BJ78" s="151">
        <v>91203</v>
      </c>
      <c r="BK78" s="280"/>
      <c r="BL78" s="151">
        <v>2710</v>
      </c>
      <c r="BM78" s="151">
        <v>9525</v>
      </c>
      <c r="BN78" s="151">
        <v>19874</v>
      </c>
      <c r="BO78" s="151">
        <v>45624</v>
      </c>
      <c r="BP78" s="151"/>
      <c r="BQ78" s="151">
        <v>20050</v>
      </c>
      <c r="BR78" s="151">
        <v>37432</v>
      </c>
      <c r="BS78" s="151">
        <v>60727</v>
      </c>
      <c r="BT78" s="151">
        <v>85108</v>
      </c>
    </row>
    <row r="79" spans="2:72" ht="14.25" customHeight="1" x14ac:dyDescent="0.25">
      <c r="B79" s="42" t="s">
        <v>19</v>
      </c>
      <c r="C79" s="36" t="s">
        <v>131</v>
      </c>
      <c r="D79" s="29">
        <v>-2444</v>
      </c>
      <c r="E79" s="29">
        <v>-2691</v>
      </c>
      <c r="F79" s="29">
        <v>-3511</v>
      </c>
      <c r="G79" s="29">
        <v>-4028</v>
      </c>
      <c r="H79" s="26"/>
      <c r="I79" s="26">
        <v>-411</v>
      </c>
      <c r="J79" s="29">
        <v>-1193</v>
      </c>
      <c r="K79" s="29">
        <v>-1556</v>
      </c>
      <c r="L79" s="29">
        <v>-2605</v>
      </c>
      <c r="M79" s="29"/>
      <c r="N79" s="29">
        <v>-157</v>
      </c>
      <c r="O79" s="29">
        <v>-771</v>
      </c>
      <c r="P79" s="29">
        <v>-1554</v>
      </c>
      <c r="Q79" s="29">
        <v>-2010</v>
      </c>
      <c r="R79" s="29"/>
      <c r="S79" s="29">
        <v>-102</v>
      </c>
      <c r="T79" s="29">
        <v>-950</v>
      </c>
      <c r="U79" s="29">
        <v>-1155</v>
      </c>
      <c r="V79" s="29">
        <v>-2478</v>
      </c>
      <c r="W79" s="29"/>
      <c r="X79" s="29">
        <v>-803</v>
      </c>
      <c r="Y79" s="29">
        <v>-3214</v>
      </c>
      <c r="Z79" s="29">
        <v>-3646</v>
      </c>
      <c r="AA79" s="29">
        <v>-3929</v>
      </c>
      <c r="AB79" s="29"/>
      <c r="AC79" s="29">
        <v>-553</v>
      </c>
      <c r="AD79" s="29">
        <v>-1298</v>
      </c>
      <c r="AE79" s="29">
        <v>-1958</v>
      </c>
      <c r="AF79" s="29">
        <v>-2743</v>
      </c>
      <c r="AG79" s="29"/>
      <c r="AH79" s="29">
        <v>-724</v>
      </c>
      <c r="AI79" s="29">
        <v>-1567</v>
      </c>
      <c r="AJ79" s="29">
        <v>-2489</v>
      </c>
      <c r="AK79" s="185">
        <v>-3658</v>
      </c>
      <c r="AL79" s="29"/>
      <c r="AM79" s="185">
        <v>-1392</v>
      </c>
      <c r="AN79" s="185">
        <v>-2695</v>
      </c>
      <c r="AO79" s="185">
        <v>-3844</v>
      </c>
      <c r="AP79" s="185">
        <v>-4949</v>
      </c>
      <c r="AQ79" s="29"/>
      <c r="AR79" s="185">
        <v>-269</v>
      </c>
      <c r="AS79" s="185">
        <v>-756</v>
      </c>
      <c r="AT79" s="185">
        <v>-1507</v>
      </c>
      <c r="AU79" s="185">
        <v>-1802</v>
      </c>
      <c r="AV79" s="185"/>
      <c r="AW79" s="234">
        <v>-1624</v>
      </c>
      <c r="AX79" s="185">
        <v>-5452</v>
      </c>
      <c r="AY79" s="185">
        <v>-11248</v>
      </c>
      <c r="AZ79" s="289"/>
      <c r="BA79" s="185"/>
      <c r="BB79" s="315"/>
      <c r="BC79" s="185">
        <v>-15279</v>
      </c>
      <c r="BD79" s="185">
        <v>-19087</v>
      </c>
      <c r="BE79" s="234">
        <v>-23755</v>
      </c>
      <c r="BF79" s="279"/>
      <c r="BG79" s="234">
        <v>-3683</v>
      </c>
      <c r="BH79" s="185">
        <v>-10876</v>
      </c>
      <c r="BI79" s="185">
        <v>-14780</v>
      </c>
      <c r="BJ79" s="234">
        <v>-22493</v>
      </c>
      <c r="BK79" s="279"/>
      <c r="BL79" s="185">
        <v>-1331</v>
      </c>
      <c r="BM79" s="185">
        <v>-3585</v>
      </c>
      <c r="BN79" s="185">
        <v>-4561</v>
      </c>
      <c r="BO79" s="185">
        <v>-7831</v>
      </c>
      <c r="BP79" s="185"/>
      <c r="BQ79" s="185">
        <v>-1793</v>
      </c>
      <c r="BR79" s="185">
        <v>-2743</v>
      </c>
      <c r="BS79" s="185">
        <v>-5102</v>
      </c>
      <c r="BT79" s="185">
        <v>-9838</v>
      </c>
    </row>
    <row r="80" spans="2:72" x14ac:dyDescent="0.25">
      <c r="B80" s="42" t="s">
        <v>20</v>
      </c>
      <c r="C80" s="36" t="s">
        <v>136</v>
      </c>
      <c r="D80" s="26">
        <v>-516</v>
      </c>
      <c r="E80" s="29">
        <v>-1774</v>
      </c>
      <c r="F80" s="29">
        <v>-2462</v>
      </c>
      <c r="G80" s="29">
        <v>-3435</v>
      </c>
      <c r="H80" s="26"/>
      <c r="I80" s="26">
        <v>-653</v>
      </c>
      <c r="J80" s="29">
        <v>-1849</v>
      </c>
      <c r="K80" s="29">
        <v>-2206</v>
      </c>
      <c r="L80" s="29">
        <v>-3178</v>
      </c>
      <c r="M80" s="29"/>
      <c r="N80" s="29">
        <v>-426</v>
      </c>
      <c r="O80" s="29">
        <v>-1218</v>
      </c>
      <c r="P80" s="29">
        <v>-1682</v>
      </c>
      <c r="Q80" s="29">
        <v>-2704</v>
      </c>
      <c r="R80" s="29"/>
      <c r="S80" s="29">
        <v>-811</v>
      </c>
      <c r="T80" s="29">
        <v>-2367</v>
      </c>
      <c r="U80" s="29">
        <v>-3335</v>
      </c>
      <c r="V80" s="29">
        <v>-5214</v>
      </c>
      <c r="W80" s="29"/>
      <c r="X80" s="29">
        <v>-1011</v>
      </c>
      <c r="Y80" s="29">
        <v>-2187</v>
      </c>
      <c r="Z80" s="29">
        <v>-3998</v>
      </c>
      <c r="AA80" s="29">
        <v>-5772</v>
      </c>
      <c r="AB80" s="29"/>
      <c r="AC80" s="29">
        <v>-944</v>
      </c>
      <c r="AD80" s="29">
        <v>-2816</v>
      </c>
      <c r="AE80" s="29">
        <v>-3234</v>
      </c>
      <c r="AF80" s="29">
        <v>-4935</v>
      </c>
      <c r="AG80" s="29"/>
      <c r="AH80" s="29">
        <v>-575</v>
      </c>
      <c r="AI80" s="29">
        <v>-1438</v>
      </c>
      <c r="AJ80" s="29">
        <v>-3070</v>
      </c>
      <c r="AK80" s="185">
        <v>-4866</v>
      </c>
      <c r="AL80" s="29"/>
      <c r="AM80" s="185">
        <v>-813</v>
      </c>
      <c r="AN80" s="185">
        <v>-2225</v>
      </c>
      <c r="AO80" s="185">
        <v>-3047</v>
      </c>
      <c r="AP80" s="185">
        <v>-4344</v>
      </c>
      <c r="AQ80" s="29"/>
      <c r="AR80" s="185">
        <v>-542</v>
      </c>
      <c r="AS80" s="185">
        <v>-2190</v>
      </c>
      <c r="AT80" s="185">
        <v>-2846</v>
      </c>
      <c r="AU80" s="185">
        <v>-4630</v>
      </c>
      <c r="AV80" s="185"/>
      <c r="AW80" s="185">
        <v>-683</v>
      </c>
      <c r="AX80" s="185">
        <v>-2109</v>
      </c>
      <c r="AY80" s="185">
        <v>-2694</v>
      </c>
      <c r="AZ80" s="289"/>
      <c r="BA80" s="185"/>
      <c r="BB80" s="289"/>
      <c r="BC80" s="185">
        <v>-1021</v>
      </c>
      <c r="BD80" s="185">
        <v>-1535</v>
      </c>
      <c r="BE80" s="185">
        <v>-2083</v>
      </c>
      <c r="BF80" s="279"/>
      <c r="BG80" s="185">
        <v>-605</v>
      </c>
      <c r="BH80" s="185">
        <v>-1596</v>
      </c>
      <c r="BI80" s="185">
        <v>-3790</v>
      </c>
      <c r="BJ80" s="185">
        <v>-6333</v>
      </c>
      <c r="BK80" s="279"/>
      <c r="BL80" s="185">
        <v>-2094</v>
      </c>
      <c r="BM80" s="185">
        <v>-5072</v>
      </c>
      <c r="BN80" s="185">
        <v>-5595</v>
      </c>
      <c r="BO80" s="185">
        <v>-13702</v>
      </c>
      <c r="BP80" s="185"/>
      <c r="BQ80" s="185">
        <v>-6600</v>
      </c>
      <c r="BR80" s="185">
        <v>-11128</v>
      </c>
      <c r="BS80" s="185">
        <v>-14487</v>
      </c>
      <c r="BT80" s="185">
        <v>-18502</v>
      </c>
    </row>
    <row r="81" spans="2:72" s="17" customFormat="1" ht="15" x14ac:dyDescent="0.25">
      <c r="B81" s="78" t="s">
        <v>185</v>
      </c>
      <c r="C81" s="80" t="s">
        <v>127</v>
      </c>
      <c r="D81" s="86">
        <f>SUM(D78:D80)</f>
        <v>3033</v>
      </c>
      <c r="E81" s="86">
        <f>SUM(E78:E80)</f>
        <v>8370</v>
      </c>
      <c r="F81" s="86">
        <f t="shared" ref="F81:Q81" si="17">SUM(F78:F80)</f>
        <v>6192</v>
      </c>
      <c r="G81" s="86">
        <f t="shared" si="17"/>
        <v>9294</v>
      </c>
      <c r="H81" s="86"/>
      <c r="I81" s="86">
        <f t="shared" si="17"/>
        <v>4445</v>
      </c>
      <c r="J81" s="86">
        <f t="shared" si="17"/>
        <v>8558</v>
      </c>
      <c r="K81" s="86">
        <f t="shared" si="17"/>
        <v>11462</v>
      </c>
      <c r="L81" s="86">
        <f t="shared" si="17"/>
        <v>14360</v>
      </c>
      <c r="M81" s="86"/>
      <c r="N81" s="86">
        <f t="shared" si="17"/>
        <v>1861</v>
      </c>
      <c r="O81" s="86">
        <f t="shared" si="17"/>
        <v>2534</v>
      </c>
      <c r="P81" s="86">
        <f t="shared" si="17"/>
        <v>5413</v>
      </c>
      <c r="Q81" s="86">
        <f t="shared" si="17"/>
        <v>12694</v>
      </c>
      <c r="R81" s="86"/>
      <c r="S81" s="86">
        <f t="shared" ref="S81:Z81" si="18">SUM(S78:S80)</f>
        <v>9771</v>
      </c>
      <c r="T81" s="86">
        <f t="shared" si="18"/>
        <v>11027</v>
      </c>
      <c r="U81" s="86">
        <f t="shared" si="18"/>
        <v>23113</v>
      </c>
      <c r="V81" s="86">
        <f t="shared" si="18"/>
        <v>36531</v>
      </c>
      <c r="W81" s="86"/>
      <c r="X81" s="86">
        <f t="shared" si="18"/>
        <v>3816</v>
      </c>
      <c r="Y81" s="86">
        <f t="shared" si="18"/>
        <v>3789</v>
      </c>
      <c r="Z81" s="86">
        <f t="shared" si="18"/>
        <v>10555</v>
      </c>
      <c r="AA81" s="86">
        <f>SUM(AA78:AA80)</f>
        <v>18102</v>
      </c>
      <c r="AB81" s="86"/>
      <c r="AC81" s="86">
        <f>SUM(AC78:AC80)</f>
        <v>1169</v>
      </c>
      <c r="AD81" s="86">
        <f>SUM(AD78:AD80)</f>
        <v>6647</v>
      </c>
      <c r="AE81" s="86">
        <f>SUM(AE78:AE80)</f>
        <v>13375</v>
      </c>
      <c r="AF81" s="86">
        <f>SUM(AF78:AF80)</f>
        <v>16634</v>
      </c>
      <c r="AG81" s="86"/>
      <c r="AH81" s="86">
        <f>SUM(AH78:AH80)</f>
        <v>4590</v>
      </c>
      <c r="AI81" s="86">
        <f>SUM(AI78:AI80)</f>
        <v>9467</v>
      </c>
      <c r="AJ81" s="86">
        <f>SUM(AJ78:AJ80)</f>
        <v>17812</v>
      </c>
      <c r="AK81" s="193">
        <f>SUM(AK78:AK80)</f>
        <v>28406</v>
      </c>
      <c r="AL81" s="86"/>
      <c r="AM81" s="193">
        <f>SUM(AM78:AM80)</f>
        <v>7345</v>
      </c>
      <c r="AN81" s="86">
        <f>SUM(AN78:AN80)</f>
        <v>11880</v>
      </c>
      <c r="AO81" s="86">
        <f>SUM(AO78:AO80)</f>
        <v>16456</v>
      </c>
      <c r="AP81" s="193">
        <f>SUM(AP78:AP80)</f>
        <v>28278</v>
      </c>
      <c r="AQ81" s="86"/>
      <c r="AR81" s="193">
        <f>SUM(AR78:AR80)</f>
        <v>774</v>
      </c>
      <c r="AS81" s="193">
        <f>SUM(AS78:AS80)</f>
        <v>5114</v>
      </c>
      <c r="AT81" s="193">
        <f>SUM(AT78:AT80)</f>
        <v>8949</v>
      </c>
      <c r="AU81" s="193">
        <f>SUM(AU78:AU80)</f>
        <v>26190</v>
      </c>
      <c r="AV81" s="193"/>
      <c r="AW81" s="193">
        <f>SUM(AW78:AW80)</f>
        <v>4631</v>
      </c>
      <c r="AX81" s="193">
        <f>SUM(AX78:AX80)</f>
        <v>20431</v>
      </c>
      <c r="AY81" s="193">
        <f>SUM(AY78:AY80)</f>
        <v>41241</v>
      </c>
      <c r="AZ81" s="316"/>
      <c r="BA81" s="193"/>
      <c r="BB81" s="316"/>
      <c r="BC81" s="193">
        <f>SUM(BC78:BC80)</f>
        <v>27860</v>
      </c>
      <c r="BD81" s="193">
        <f>SUM(BD78:BD80)</f>
        <v>48261</v>
      </c>
      <c r="BE81" s="193">
        <f>SUM(BE78:BE80)</f>
        <v>65447</v>
      </c>
      <c r="BF81" s="193"/>
      <c r="BG81" s="193">
        <f>SUM(BG78:BG80)</f>
        <v>23115</v>
      </c>
      <c r="BH81" s="193">
        <f>SUM(BH78:BH80)</f>
        <v>31472</v>
      </c>
      <c r="BI81" s="193">
        <f>SUM(BI78:BI80)</f>
        <v>42008</v>
      </c>
      <c r="BJ81" s="193">
        <f>SUM(BJ78:BJ80)</f>
        <v>62377</v>
      </c>
      <c r="BK81" s="193"/>
      <c r="BL81" s="193">
        <f>SUM(BL78:BL80)</f>
        <v>-715</v>
      </c>
      <c r="BM81" s="193">
        <f>SUM(BM78:BM80)</f>
        <v>868</v>
      </c>
      <c r="BN81" s="193">
        <f>SUM(BN78:BN80)</f>
        <v>9718</v>
      </c>
      <c r="BO81" s="193">
        <f>SUM(BO78:BO80)</f>
        <v>24091</v>
      </c>
      <c r="BP81" s="193"/>
      <c r="BQ81" s="193">
        <f>SUM(BQ78:BQ80)</f>
        <v>11657</v>
      </c>
      <c r="BR81" s="193">
        <f>SUM(BR78:BR80)</f>
        <v>23561</v>
      </c>
      <c r="BS81" s="193">
        <f>SUM(BS78:BS80)</f>
        <v>41138</v>
      </c>
      <c r="BT81" s="193">
        <f>SUM(BT78:BT80)</f>
        <v>56768</v>
      </c>
    </row>
    <row r="82" spans="2:72" s="17" customFormat="1" ht="15" x14ac:dyDescent="0.25">
      <c r="B82" s="37" t="s">
        <v>250</v>
      </c>
      <c r="C82" s="30" t="s">
        <v>251</v>
      </c>
      <c r="D82" s="31">
        <v>-2721</v>
      </c>
      <c r="E82" s="31">
        <v>-6681</v>
      </c>
      <c r="F82" s="31">
        <v>-12747</v>
      </c>
      <c r="G82" s="31">
        <v>-16122</v>
      </c>
      <c r="H82" s="31"/>
      <c r="I82" s="31">
        <v>-2847</v>
      </c>
      <c r="J82" s="31">
        <v>-6640</v>
      </c>
      <c r="K82" s="31">
        <v>-10510</v>
      </c>
      <c r="L82" s="31">
        <v>-14443</v>
      </c>
      <c r="M82" s="31"/>
      <c r="N82" s="31">
        <v>-2230</v>
      </c>
      <c r="O82" s="31">
        <v>-3987</v>
      </c>
      <c r="P82" s="31">
        <v>-7556</v>
      </c>
      <c r="Q82" s="31">
        <v>-11478</v>
      </c>
      <c r="R82" s="31"/>
      <c r="S82" s="31">
        <v>-3672</v>
      </c>
      <c r="T82" s="31">
        <v>-6160</v>
      </c>
      <c r="U82" s="31">
        <v>-10171</v>
      </c>
      <c r="V82" s="31">
        <v>-15107</v>
      </c>
      <c r="W82" s="31"/>
      <c r="X82" s="31">
        <v>-4040</v>
      </c>
      <c r="Y82" s="31">
        <v>-6703</v>
      </c>
      <c r="Z82" s="31">
        <v>-9900</v>
      </c>
      <c r="AA82" s="31">
        <v>-12128</v>
      </c>
      <c r="AB82" s="31"/>
      <c r="AC82" s="31">
        <v>-2462</v>
      </c>
      <c r="AD82" s="31">
        <v>-5702</v>
      </c>
      <c r="AE82" s="31">
        <v>-8181</v>
      </c>
      <c r="AF82" s="31">
        <v>-11299</v>
      </c>
      <c r="AG82" s="31"/>
      <c r="AH82" s="31">
        <v>-2613</v>
      </c>
      <c r="AI82" s="31">
        <v>-6201</v>
      </c>
      <c r="AJ82" s="31">
        <v>-9204</v>
      </c>
      <c r="AK82" s="151">
        <v>-14542</v>
      </c>
      <c r="AL82" s="31"/>
      <c r="AM82" s="151">
        <v>-4340</v>
      </c>
      <c r="AN82" s="151">
        <v>-8314</v>
      </c>
      <c r="AO82" s="151">
        <v>-12696</v>
      </c>
      <c r="AP82" s="151">
        <v>-19030</v>
      </c>
      <c r="AQ82" s="31"/>
      <c r="AR82" s="151">
        <v>-3708</v>
      </c>
      <c r="AS82" s="151">
        <v>-7410</v>
      </c>
      <c r="AT82" s="151">
        <v>-11667</v>
      </c>
      <c r="AU82" s="151">
        <v>-17946</v>
      </c>
      <c r="AV82" s="151"/>
      <c r="AW82" s="151">
        <v>-3266</v>
      </c>
      <c r="AX82" s="151">
        <v>-7587</v>
      </c>
      <c r="AY82" s="151">
        <v>-14107</v>
      </c>
      <c r="AZ82" s="312"/>
      <c r="BA82" s="151"/>
      <c r="BB82" s="312"/>
      <c r="BC82" s="151">
        <v>-14243</v>
      </c>
      <c r="BD82" s="151">
        <v>-20525</v>
      </c>
      <c r="BE82" s="151">
        <v>-29460</v>
      </c>
      <c r="BF82" s="280"/>
      <c r="BG82" s="151">
        <v>-8068</v>
      </c>
      <c r="BH82" s="151">
        <v>-17553</v>
      </c>
      <c r="BI82" s="151">
        <v>-28610</v>
      </c>
      <c r="BJ82" s="151">
        <v>-45275</v>
      </c>
      <c r="BK82" s="280"/>
      <c r="BL82" s="151">
        <v>-10737</v>
      </c>
      <c r="BM82" s="151">
        <v>-22011</v>
      </c>
      <c r="BN82" s="151">
        <v>-33373</v>
      </c>
      <c r="BO82" s="151">
        <v>-46540</v>
      </c>
      <c r="BP82" s="151"/>
      <c r="BQ82" s="151">
        <v>-11770</v>
      </c>
      <c r="BR82" s="151">
        <v>-23420</v>
      </c>
      <c r="BS82" s="151">
        <v>-37955</v>
      </c>
      <c r="BT82" s="151">
        <v>-54540</v>
      </c>
    </row>
    <row r="83" spans="2:72" s="17" customFormat="1" ht="15" x14ac:dyDescent="0.25">
      <c r="B83" s="215" t="s">
        <v>220</v>
      </c>
      <c r="C83" s="216" t="s">
        <v>208</v>
      </c>
      <c r="D83" s="26">
        <v>-770</v>
      </c>
      <c r="E83" s="26">
        <v>-1544</v>
      </c>
      <c r="F83" s="26">
        <v>-2762</v>
      </c>
      <c r="G83" s="29">
        <v>-3691</v>
      </c>
      <c r="H83" s="29">
        <v>0</v>
      </c>
      <c r="I83" s="29">
        <v>-875</v>
      </c>
      <c r="J83" s="29">
        <v>-2484</v>
      </c>
      <c r="K83" s="29">
        <v>-4651</v>
      </c>
      <c r="L83" s="29">
        <v>-7195</v>
      </c>
      <c r="M83" s="29">
        <v>0</v>
      </c>
      <c r="N83" s="29">
        <v>-1510</v>
      </c>
      <c r="O83" s="29">
        <v>-2777</v>
      </c>
      <c r="P83" s="29">
        <v>-4989</v>
      </c>
      <c r="Q83" s="29">
        <v>-7157</v>
      </c>
      <c r="R83" s="29">
        <v>0</v>
      </c>
      <c r="S83" s="29">
        <v>-2942</v>
      </c>
      <c r="T83" s="29">
        <v>-4545</v>
      </c>
      <c r="U83" s="29">
        <v>-6266</v>
      </c>
      <c r="V83" s="29">
        <v>-10190</v>
      </c>
      <c r="W83" s="29">
        <v>0</v>
      </c>
      <c r="X83" s="29">
        <v>-3071</v>
      </c>
      <c r="Y83" s="29">
        <v>-4735</v>
      </c>
      <c r="Z83" s="29">
        <v>-6568</v>
      </c>
      <c r="AA83" s="29">
        <v>-7096</v>
      </c>
      <c r="AB83" s="29"/>
      <c r="AC83" s="29">
        <v>-839</v>
      </c>
      <c r="AD83" s="29">
        <v>-2040</v>
      </c>
      <c r="AE83" s="29">
        <v>-2626</v>
      </c>
      <c r="AF83" s="29">
        <v>-4558</v>
      </c>
      <c r="AG83" s="29"/>
      <c r="AH83" s="29">
        <v>-1588</v>
      </c>
      <c r="AI83" s="29">
        <v>-3967</v>
      </c>
      <c r="AJ83" s="29">
        <v>-5415</v>
      </c>
      <c r="AK83" s="185">
        <v>-7368</v>
      </c>
      <c r="AL83" s="29"/>
      <c r="AM83" s="185">
        <v>-1852</v>
      </c>
      <c r="AN83" s="185">
        <v>-2902</v>
      </c>
      <c r="AO83" s="185">
        <v>-4473</v>
      </c>
      <c r="AP83" s="185">
        <v>-6956</v>
      </c>
      <c r="AQ83" s="29"/>
      <c r="AR83" s="185">
        <v>-1890</v>
      </c>
      <c r="AS83" s="185">
        <v>-3920</v>
      </c>
      <c r="AT83" s="185">
        <v>-6465</v>
      </c>
      <c r="AU83" s="185">
        <v>-9558</v>
      </c>
      <c r="AV83" s="185"/>
      <c r="AW83" s="185">
        <v>-1788</v>
      </c>
      <c r="AX83" s="185">
        <v>-4105</v>
      </c>
      <c r="AY83" s="185">
        <v>-7983</v>
      </c>
      <c r="AZ83" s="289"/>
      <c r="BA83" s="185"/>
      <c r="BB83" s="289"/>
      <c r="BC83" s="185">
        <v>-5763</v>
      </c>
      <c r="BD83" s="185">
        <v>-8459</v>
      </c>
      <c r="BE83" s="185">
        <v>-12296</v>
      </c>
      <c r="BF83" s="279"/>
      <c r="BG83" s="185">
        <v>-3383</v>
      </c>
      <c r="BH83" s="185">
        <v>-7184</v>
      </c>
      <c r="BI83" s="185">
        <v>-10024</v>
      </c>
      <c r="BJ83" s="185">
        <v>-17253</v>
      </c>
      <c r="BK83" s="279"/>
      <c r="BL83" s="185">
        <v>-3384</v>
      </c>
      <c r="BM83" s="185">
        <v>-7466</v>
      </c>
      <c r="BN83" s="185">
        <v>-11351</v>
      </c>
      <c r="BO83" s="185">
        <v>-17400</v>
      </c>
      <c r="BP83" s="185"/>
      <c r="BQ83" s="185">
        <v>-4237</v>
      </c>
      <c r="BR83" s="185">
        <v>-7857</v>
      </c>
      <c r="BS83" s="185">
        <v>-12479</v>
      </c>
      <c r="BT83" s="185">
        <v>-18428</v>
      </c>
    </row>
    <row r="84" spans="2:72" s="17" customFormat="1" ht="15" x14ac:dyDescent="0.25">
      <c r="B84" s="215" t="s">
        <v>221</v>
      </c>
      <c r="C84" s="216" t="s">
        <v>209</v>
      </c>
      <c r="D84" s="26">
        <v>-138</v>
      </c>
      <c r="E84" s="26">
        <v>-291</v>
      </c>
      <c r="F84" s="26">
        <v>-560</v>
      </c>
      <c r="G84" s="29">
        <v>-643</v>
      </c>
      <c r="H84" s="29">
        <v>0</v>
      </c>
      <c r="I84" s="29">
        <v>-99</v>
      </c>
      <c r="J84" s="29">
        <v>-267</v>
      </c>
      <c r="K84" s="29">
        <v>-363</v>
      </c>
      <c r="L84" s="29">
        <v>-512</v>
      </c>
      <c r="M84" s="29">
        <v>0</v>
      </c>
      <c r="N84" s="29">
        <v>-147</v>
      </c>
      <c r="O84" s="29">
        <v>-239</v>
      </c>
      <c r="P84" s="29">
        <v>-477</v>
      </c>
      <c r="Q84" s="29">
        <v>-918</v>
      </c>
      <c r="R84" s="29">
        <v>0</v>
      </c>
      <c r="S84" s="29">
        <v>-97</v>
      </c>
      <c r="T84" s="29">
        <v>-171</v>
      </c>
      <c r="U84" s="29">
        <v>-384</v>
      </c>
      <c r="V84" s="29">
        <v>-442</v>
      </c>
      <c r="W84" s="29">
        <v>0</v>
      </c>
      <c r="X84" s="29">
        <v>-185</v>
      </c>
      <c r="Y84" s="29">
        <v>-350</v>
      </c>
      <c r="Z84" s="29">
        <v>-704</v>
      </c>
      <c r="AA84" s="29">
        <v>-883</v>
      </c>
      <c r="AB84" s="29"/>
      <c r="AC84" s="29">
        <v>-140</v>
      </c>
      <c r="AD84" s="29">
        <v>-338</v>
      </c>
      <c r="AE84" s="29">
        <v>-483</v>
      </c>
      <c r="AF84" s="29">
        <v>-897</v>
      </c>
      <c r="AG84" s="29"/>
      <c r="AH84" s="29">
        <v>-403</v>
      </c>
      <c r="AI84" s="29">
        <v>-954</v>
      </c>
      <c r="AJ84" s="29">
        <v>-1615</v>
      </c>
      <c r="AK84" s="185">
        <v>-2613</v>
      </c>
      <c r="AL84" s="29"/>
      <c r="AM84" s="185">
        <v>-456</v>
      </c>
      <c r="AN84" s="185">
        <v>-1586</v>
      </c>
      <c r="AO84" s="185">
        <v>-2801</v>
      </c>
      <c r="AP84" s="185">
        <v>-4134</v>
      </c>
      <c r="AQ84" s="29"/>
      <c r="AR84" s="185">
        <v>-142</v>
      </c>
      <c r="AS84" s="185">
        <v>-528</v>
      </c>
      <c r="AT84" s="185">
        <v>-765</v>
      </c>
      <c r="AU84" s="185">
        <v>-1248</v>
      </c>
      <c r="AV84" s="185"/>
      <c r="AW84" s="185">
        <v>-290</v>
      </c>
      <c r="AX84" s="185">
        <v>-860</v>
      </c>
      <c r="AY84" s="185">
        <v>-1516</v>
      </c>
      <c r="AZ84" s="289"/>
      <c r="BA84" s="185"/>
      <c r="BB84" s="289"/>
      <c r="BC84" s="185">
        <v>-1389</v>
      </c>
      <c r="BD84" s="185">
        <v>-1731</v>
      </c>
      <c r="BE84" s="185">
        <v>-3070</v>
      </c>
      <c r="BF84" s="279"/>
      <c r="BG84" s="185">
        <v>-395</v>
      </c>
      <c r="BH84" s="185">
        <v>-738</v>
      </c>
      <c r="BI84" s="185">
        <v>-1147</v>
      </c>
      <c r="BJ84" s="185">
        <v>-1900</v>
      </c>
      <c r="BK84" s="279"/>
      <c r="BL84" s="185">
        <v>-384</v>
      </c>
      <c r="BM84" s="185">
        <v>-972</v>
      </c>
      <c r="BN84" s="185">
        <v>-2065</v>
      </c>
      <c r="BO84" s="185">
        <v>-2974</v>
      </c>
      <c r="BP84" s="185"/>
      <c r="BQ84" s="185">
        <v>-700</v>
      </c>
      <c r="BR84" s="185">
        <v>-1739</v>
      </c>
      <c r="BS84" s="185">
        <v>-3326</v>
      </c>
      <c r="BT84" s="185">
        <v>-4663</v>
      </c>
    </row>
    <row r="85" spans="2:72" s="17" customFormat="1" ht="15" x14ac:dyDescent="0.25">
      <c r="B85" s="215" t="s">
        <v>254</v>
      </c>
      <c r="C85" s="216" t="s">
        <v>257</v>
      </c>
      <c r="D85" s="26">
        <v>-1560</v>
      </c>
      <c r="E85" s="26">
        <v>-4449</v>
      </c>
      <c r="F85" s="26">
        <v>-6951</v>
      </c>
      <c r="G85" s="29">
        <v>-7891</v>
      </c>
      <c r="H85" s="29">
        <v>0</v>
      </c>
      <c r="I85" s="29">
        <v>-1386</v>
      </c>
      <c r="J85" s="29">
        <v>-2676</v>
      </c>
      <c r="K85" s="29">
        <v>-3707</v>
      </c>
      <c r="L85" s="29">
        <v>-3926</v>
      </c>
      <c r="M85" s="29">
        <v>0</v>
      </c>
      <c r="N85" s="29">
        <v>-504</v>
      </c>
      <c r="O85" s="29">
        <v>-814</v>
      </c>
      <c r="P85" s="29">
        <v>-1601</v>
      </c>
      <c r="Q85" s="29">
        <v>-2198</v>
      </c>
      <c r="R85" s="29">
        <v>0</v>
      </c>
      <c r="S85" s="29">
        <v>-300</v>
      </c>
      <c r="T85" s="29">
        <v>-511</v>
      </c>
      <c r="U85" s="29">
        <v>-1788</v>
      </c>
      <c r="V85" s="29">
        <v>-2107</v>
      </c>
      <c r="W85" s="29">
        <v>0</v>
      </c>
      <c r="X85" s="29">
        <v>-416</v>
      </c>
      <c r="Y85" s="29">
        <v>-925</v>
      </c>
      <c r="Z85" s="29">
        <v>-1813</v>
      </c>
      <c r="AA85" s="29">
        <v>-2721</v>
      </c>
      <c r="AB85" s="29"/>
      <c r="AC85" s="29">
        <v>-1375</v>
      </c>
      <c r="AD85" s="29">
        <v>-2684</v>
      </c>
      <c r="AE85" s="29">
        <v>-3795</v>
      </c>
      <c r="AF85" s="29">
        <v>-4233</v>
      </c>
      <c r="AG85" s="29"/>
      <c r="AH85" s="29">
        <v>-438</v>
      </c>
      <c r="AI85" s="29">
        <v>-492</v>
      </c>
      <c r="AJ85" s="29">
        <v>-1203</v>
      </c>
      <c r="AK85" s="185">
        <f>-2055-39</f>
        <v>-2094</v>
      </c>
      <c r="AL85" s="29"/>
      <c r="AM85" s="185">
        <v>-602</v>
      </c>
      <c r="AN85" s="185">
        <v>-1598</v>
      </c>
      <c r="AO85" s="185">
        <v>-2114</v>
      </c>
      <c r="AP85" s="185">
        <v>-3322</v>
      </c>
      <c r="AQ85" s="29"/>
      <c r="AR85" s="185">
        <v>-528</v>
      </c>
      <c r="AS85" s="185">
        <v>-1098</v>
      </c>
      <c r="AT85" s="185">
        <v>-1729</v>
      </c>
      <c r="AU85" s="185">
        <v>-3253</v>
      </c>
      <c r="AV85" s="185"/>
      <c r="AW85" s="185">
        <v>-774</v>
      </c>
      <c r="AX85" s="185">
        <v>-1618</v>
      </c>
      <c r="AY85" s="185">
        <v>-2484</v>
      </c>
      <c r="AZ85" s="289"/>
      <c r="BA85" s="185"/>
      <c r="BB85" s="289"/>
      <c r="BC85" s="185">
        <v>-1418</v>
      </c>
      <c r="BD85" s="185">
        <v>-2016</v>
      </c>
      <c r="BE85" s="185">
        <v>-2590</v>
      </c>
      <c r="BF85" s="279"/>
      <c r="BG85" s="185">
        <v>-797</v>
      </c>
      <c r="BH85" s="185">
        <v>-1563</v>
      </c>
      <c r="BI85" s="185">
        <v>-2372</v>
      </c>
      <c r="BJ85" s="185">
        <v>-3628</v>
      </c>
      <c r="BK85" s="279"/>
      <c r="BL85" s="185">
        <v>-753</v>
      </c>
      <c r="BM85" s="185">
        <v>-1558</v>
      </c>
      <c r="BN85" s="185">
        <v>-2424</v>
      </c>
      <c r="BO85" s="185">
        <v>-3164</v>
      </c>
      <c r="BP85" s="185"/>
      <c r="BQ85" s="185">
        <v>-589</v>
      </c>
      <c r="BR85" s="185">
        <v>-1498</v>
      </c>
      <c r="BS85" s="185">
        <v>-2283</v>
      </c>
      <c r="BT85" s="185">
        <v>-3511</v>
      </c>
    </row>
    <row r="86" spans="2:72" s="17" customFormat="1" ht="15" x14ac:dyDescent="0.25">
      <c r="B86" s="215" t="s">
        <v>255</v>
      </c>
      <c r="C86" s="216" t="s">
        <v>256</v>
      </c>
      <c r="D86" s="26">
        <v>0</v>
      </c>
      <c r="E86" s="26">
        <v>0</v>
      </c>
      <c r="F86" s="26">
        <v>-617</v>
      </c>
      <c r="G86" s="29">
        <v>-1110</v>
      </c>
      <c r="H86" s="29">
        <v>0</v>
      </c>
      <c r="I86" s="29">
        <v>-351</v>
      </c>
      <c r="J86" s="29">
        <v>-926</v>
      </c>
      <c r="K86" s="29">
        <v>-1378</v>
      </c>
      <c r="L86" s="29">
        <v>-2212</v>
      </c>
      <c r="M86" s="29">
        <v>0</v>
      </c>
      <c r="N86" s="29">
        <v>-40</v>
      </c>
      <c r="O86" s="29">
        <v>-89</v>
      </c>
      <c r="P86" s="29">
        <v>-233</v>
      </c>
      <c r="Q86" s="29">
        <v>-454</v>
      </c>
      <c r="R86" s="29">
        <v>0</v>
      </c>
      <c r="S86" s="29">
        <v>-212</v>
      </c>
      <c r="T86" s="29">
        <v>-677</v>
      </c>
      <c r="U86" s="29">
        <v>-909</v>
      </c>
      <c r="V86" s="29">
        <v>-1181</v>
      </c>
      <c r="W86" s="29">
        <v>0</v>
      </c>
      <c r="X86" s="29">
        <v>-88</v>
      </c>
      <c r="Y86" s="29">
        <v>-297</v>
      </c>
      <c r="Z86" s="29">
        <v>-424</v>
      </c>
      <c r="AA86" s="29">
        <v>-593</v>
      </c>
      <c r="AB86" s="29"/>
      <c r="AC86" s="29">
        <v>-76</v>
      </c>
      <c r="AD86" s="29">
        <v>-250</v>
      </c>
      <c r="AE86" s="29">
        <v>-801</v>
      </c>
      <c r="AF86" s="29">
        <v>-1125</v>
      </c>
      <c r="AG86" s="29"/>
      <c r="AH86" s="29">
        <v>-180</v>
      </c>
      <c r="AI86" s="29">
        <v>-619</v>
      </c>
      <c r="AJ86" s="29">
        <v>-787</v>
      </c>
      <c r="AK86" s="185">
        <v>-1778</v>
      </c>
      <c r="AL86" s="29"/>
      <c r="AM86" s="185">
        <v>-964</v>
      </c>
      <c r="AN86" s="185">
        <v>-1593</v>
      </c>
      <c r="AO86" s="185">
        <v>-2654</v>
      </c>
      <c r="AP86" s="185">
        <v>-3793</v>
      </c>
      <c r="AQ86" s="29"/>
      <c r="AR86" s="185">
        <v>-1023</v>
      </c>
      <c r="AS86" s="185">
        <v>-1612</v>
      </c>
      <c r="AT86" s="185">
        <v>-2295</v>
      </c>
      <c r="AU86" s="185">
        <v>-3121</v>
      </c>
      <c r="AV86" s="185"/>
      <c r="AW86" s="185">
        <v>-326</v>
      </c>
      <c r="AX86" s="185">
        <v>-714</v>
      </c>
      <c r="AY86" s="185">
        <v>-1748</v>
      </c>
      <c r="AZ86" s="289"/>
      <c r="BA86" s="185"/>
      <c r="BB86" s="289"/>
      <c r="BC86" s="185">
        <v>-5192</v>
      </c>
      <c r="BD86" s="185">
        <v>-7369</v>
      </c>
      <c r="BE86" s="185">
        <v>-10206</v>
      </c>
      <c r="BF86" s="279"/>
      <c r="BG86" s="185">
        <v>-3256</v>
      </c>
      <c r="BH86" s="185">
        <v>-7335</v>
      </c>
      <c r="BI86" s="185">
        <v>-13915</v>
      </c>
      <c r="BJ86" s="185">
        <v>-20952</v>
      </c>
      <c r="BK86" s="279"/>
      <c r="BL86" s="185">
        <v>-5629</v>
      </c>
      <c r="BM86" s="185">
        <v>-10854</v>
      </c>
      <c r="BN86" s="185">
        <v>-15779</v>
      </c>
      <c r="BO86" s="185">
        <v>-20669</v>
      </c>
      <c r="BP86" s="185"/>
      <c r="BQ86" s="185">
        <v>-5851</v>
      </c>
      <c r="BR86" s="185">
        <v>-11562</v>
      </c>
      <c r="BS86" s="185">
        <v>-18954</v>
      </c>
      <c r="BT86" s="185">
        <v>-26847</v>
      </c>
    </row>
    <row r="87" spans="2:72" s="17" customFormat="1" ht="15" x14ac:dyDescent="0.25">
      <c r="B87" s="215" t="s">
        <v>258</v>
      </c>
      <c r="C87" s="216" t="s">
        <v>252</v>
      </c>
      <c r="D87" s="26">
        <v>-39</v>
      </c>
      <c r="E87" s="26">
        <v>-83</v>
      </c>
      <c r="F87" s="26">
        <v>-151</v>
      </c>
      <c r="G87" s="29">
        <v>-283</v>
      </c>
      <c r="H87" s="29">
        <v>0</v>
      </c>
      <c r="I87" s="29">
        <v>-46</v>
      </c>
      <c r="J87" s="29">
        <v>-152</v>
      </c>
      <c r="K87" s="29">
        <v>-265</v>
      </c>
      <c r="L87" s="29">
        <v>-287</v>
      </c>
      <c r="M87" s="29">
        <v>0</v>
      </c>
      <c r="N87" s="29">
        <v>-22</v>
      </c>
      <c r="O87" s="29">
        <v>-42</v>
      </c>
      <c r="P87" s="29">
        <v>-220</v>
      </c>
      <c r="Q87" s="29">
        <v>-680</v>
      </c>
      <c r="R87" s="29">
        <v>0</v>
      </c>
      <c r="S87" s="29">
        <v>-118</v>
      </c>
      <c r="T87" s="29">
        <v>-252</v>
      </c>
      <c r="U87" s="29">
        <v>-804</v>
      </c>
      <c r="V87" s="29">
        <v>-1104</v>
      </c>
      <c r="W87" s="29">
        <v>0</v>
      </c>
      <c r="X87" s="29">
        <v>-112</v>
      </c>
      <c r="Y87" s="29">
        <v>-183</v>
      </c>
      <c r="Z87" s="29">
        <v>-201</v>
      </c>
      <c r="AA87" s="29">
        <v>-201</v>
      </c>
      <c r="AB87" s="29"/>
      <c r="AC87" s="29"/>
      <c r="AD87" s="29"/>
      <c r="AE87" s="29"/>
      <c r="AF87" s="29"/>
      <c r="AG87" s="29"/>
      <c r="AH87" s="29"/>
      <c r="AI87" s="29"/>
      <c r="AJ87" s="29"/>
      <c r="AK87" s="185"/>
      <c r="AL87" s="29"/>
      <c r="AM87" s="185"/>
      <c r="AN87" s="185"/>
      <c r="AO87" s="185"/>
      <c r="AP87" s="185"/>
      <c r="AQ87" s="29"/>
      <c r="AR87" s="185"/>
      <c r="AS87" s="185"/>
      <c r="AT87" s="185"/>
      <c r="AU87" s="185"/>
      <c r="AV87" s="185"/>
      <c r="AW87" s="185"/>
      <c r="AX87" s="185"/>
      <c r="AY87" s="185"/>
      <c r="AZ87" s="289"/>
      <c r="BA87" s="185"/>
      <c r="BB87" s="289"/>
      <c r="BC87" s="185"/>
      <c r="BD87" s="185"/>
      <c r="BE87" s="185"/>
      <c r="BF87" s="185"/>
      <c r="BG87" s="185"/>
      <c r="BH87" s="185"/>
      <c r="BI87" s="185"/>
      <c r="BJ87" s="185"/>
      <c r="BK87" s="185"/>
      <c r="BL87" s="185"/>
      <c r="BM87" s="185"/>
      <c r="BN87" s="185"/>
      <c r="BO87" s="185"/>
      <c r="BP87" s="185"/>
      <c r="BQ87" s="185"/>
      <c r="BR87" s="185"/>
      <c r="BS87" s="185"/>
      <c r="BT87" s="185"/>
    </row>
    <row r="88" spans="2:72" s="17" customFormat="1" ht="15" x14ac:dyDescent="0.25">
      <c r="B88" s="215" t="s">
        <v>228</v>
      </c>
      <c r="C88" s="216" t="s">
        <v>253</v>
      </c>
      <c r="D88" s="29">
        <f>D82-D83-D84-D85-D86-D87</f>
        <v>-214</v>
      </c>
      <c r="E88" s="29">
        <f t="shared" ref="E88:AD88" si="19">E82-E83-E84-E85-E86-E87</f>
        <v>-314</v>
      </c>
      <c r="F88" s="29">
        <f t="shared" si="19"/>
        <v>-1706</v>
      </c>
      <c r="G88" s="29">
        <f t="shared" si="19"/>
        <v>-2504</v>
      </c>
      <c r="H88" s="29">
        <f t="shared" si="19"/>
        <v>0</v>
      </c>
      <c r="I88" s="29">
        <f t="shared" si="19"/>
        <v>-90</v>
      </c>
      <c r="J88" s="29">
        <f t="shared" si="19"/>
        <v>-135</v>
      </c>
      <c r="K88" s="29">
        <f t="shared" si="19"/>
        <v>-146</v>
      </c>
      <c r="L88" s="29">
        <f t="shared" si="19"/>
        <v>-311</v>
      </c>
      <c r="M88" s="29">
        <f t="shared" si="19"/>
        <v>0</v>
      </c>
      <c r="N88" s="29">
        <f t="shared" si="19"/>
        <v>-7</v>
      </c>
      <c r="O88" s="29">
        <f t="shared" si="19"/>
        <v>-26</v>
      </c>
      <c r="P88" s="29">
        <f t="shared" si="19"/>
        <v>-36</v>
      </c>
      <c r="Q88" s="29">
        <f t="shared" si="19"/>
        <v>-71</v>
      </c>
      <c r="R88" s="29">
        <f t="shared" si="19"/>
        <v>0</v>
      </c>
      <c r="S88" s="29">
        <f t="shared" si="19"/>
        <v>-3</v>
      </c>
      <c r="T88" s="29">
        <f t="shared" si="19"/>
        <v>-4</v>
      </c>
      <c r="U88" s="29">
        <f t="shared" si="19"/>
        <v>-20</v>
      </c>
      <c r="V88" s="29">
        <f t="shared" si="19"/>
        <v>-83</v>
      </c>
      <c r="W88" s="29">
        <f t="shared" si="19"/>
        <v>0</v>
      </c>
      <c r="X88" s="29">
        <f t="shared" si="19"/>
        <v>-168</v>
      </c>
      <c r="Y88" s="29">
        <f t="shared" si="19"/>
        <v>-213</v>
      </c>
      <c r="Z88" s="29">
        <f t="shared" si="19"/>
        <v>-190</v>
      </c>
      <c r="AA88" s="29">
        <f t="shared" si="19"/>
        <v>-634</v>
      </c>
      <c r="AB88" s="29"/>
      <c r="AC88" s="29">
        <f t="shared" si="19"/>
        <v>-32</v>
      </c>
      <c r="AD88" s="29">
        <f t="shared" si="19"/>
        <v>-390</v>
      </c>
      <c r="AE88" s="29">
        <f>AE82-AE83-AE84-AE85-AE86-AE87</f>
        <v>-476</v>
      </c>
      <c r="AF88" s="29">
        <f>AF82-AF83-AF84-AF85-AF86-AF87</f>
        <v>-486</v>
      </c>
      <c r="AG88" s="29"/>
      <c r="AH88" s="29">
        <f>AH82-AH83-AH84-AH85-AH86-AH87</f>
        <v>-4</v>
      </c>
      <c r="AI88" s="29">
        <f>AI82-AI83-AI84-AI85-AI86-AI87</f>
        <v>-169</v>
      </c>
      <c r="AJ88" s="29">
        <v>-184</v>
      </c>
      <c r="AK88" s="185">
        <v>-689</v>
      </c>
      <c r="AL88" s="29"/>
      <c r="AM88" s="185">
        <v>-466</v>
      </c>
      <c r="AN88" s="29">
        <f>AN82-AN83-AN84-AN85-AN86-AN87</f>
        <v>-635</v>
      </c>
      <c r="AO88" s="29">
        <f>AO82-AO83-AO84-AO85-AO86-AO87</f>
        <v>-654</v>
      </c>
      <c r="AP88" s="185">
        <f>AP82-AP83-AP84-AP85-AP86-AP87</f>
        <v>-825</v>
      </c>
      <c r="AQ88" s="29"/>
      <c r="AR88" s="185">
        <f>AR82-AR83-AR84-AR85-AR86-AR87</f>
        <v>-125</v>
      </c>
      <c r="AS88" s="185">
        <f>AS82-AS83-AS84-AS85-AS86-AS87</f>
        <v>-252</v>
      </c>
      <c r="AT88" s="185">
        <f>AT82-AT83-AT84-AT85-AT86-AT87</f>
        <v>-413</v>
      </c>
      <c r="AU88" s="185">
        <f>AU82-AU83-AU84-AU85-AU86-AU87</f>
        <v>-766</v>
      </c>
      <c r="AV88" s="185"/>
      <c r="AW88" s="185">
        <f>AW82-AW83-AW84-AW85-AW86-AW87</f>
        <v>-88</v>
      </c>
      <c r="AX88" s="185">
        <f>AX82-AX83-AX84-AX85-AX86-AX87</f>
        <v>-290</v>
      </c>
      <c r="AY88" s="185">
        <f>AY82-AY83-AY84-AY85-AY86-AY87</f>
        <v>-376</v>
      </c>
      <c r="AZ88" s="289"/>
      <c r="BA88" s="185"/>
      <c r="BB88" s="289"/>
      <c r="BC88" s="185">
        <f>BC82-BC83-BC84-BC85-BC86-BC87</f>
        <v>-481</v>
      </c>
      <c r="BD88" s="185">
        <f>BD82-BD83-BD84-BD85-BD86-BD87</f>
        <v>-950</v>
      </c>
      <c r="BE88" s="185">
        <f>BE82-BE83-BE84-BE85-BE86-BE87</f>
        <v>-1298</v>
      </c>
      <c r="BF88" s="185"/>
      <c r="BG88" s="185">
        <f>BG82-BG83-BG84-BG85-BG86-BG87</f>
        <v>-237</v>
      </c>
      <c r="BH88" s="185">
        <f>BH82-BH83-BH84-BH85-BH86-BH87</f>
        <v>-733</v>
      </c>
      <c r="BI88" s="185">
        <f>BI82-BI83-BI84-BI85-BI86-BI87</f>
        <v>-1152</v>
      </c>
      <c r="BJ88" s="185">
        <f>BJ82-BJ83-BJ84-BJ85-BJ86-BJ87</f>
        <v>-1542</v>
      </c>
      <c r="BK88" s="185"/>
      <c r="BL88" s="185">
        <f>BL82-BL83-BL84-BL85-BL86-BL87</f>
        <v>-587</v>
      </c>
      <c r="BM88" s="185">
        <f>BM82-BM83-BM84-BM85-BM86-BM87</f>
        <v>-1161</v>
      </c>
      <c r="BN88" s="185">
        <f>BN82-BN83-BN84-BN85-BN86-BN87</f>
        <v>-1754</v>
      </c>
      <c r="BO88" s="185">
        <f>BO82-BO83-BO84-BO85-BO86-BO87</f>
        <v>-2333</v>
      </c>
      <c r="BP88" s="185"/>
      <c r="BQ88" s="185">
        <f>BQ82-BQ83-BQ84-BQ85-BQ86-BQ87</f>
        <v>-393</v>
      </c>
      <c r="BR88" s="185">
        <f>BR82-BR83-BR84-BR85-BR86-BR87</f>
        <v>-764</v>
      </c>
      <c r="BS88" s="185">
        <f>BS82-BS83-BS84-BS85-BS86-BS87</f>
        <v>-913</v>
      </c>
      <c r="BT88" s="185">
        <f>BT82-BT83-BT84-BT85-BT86-BT87</f>
        <v>-1091</v>
      </c>
    </row>
    <row r="89" spans="2:72" s="17" customFormat="1" ht="15" x14ac:dyDescent="0.25">
      <c r="B89" s="37" t="s">
        <v>170</v>
      </c>
      <c r="C89" s="30" t="s">
        <v>126</v>
      </c>
      <c r="D89" s="31">
        <v>-2493</v>
      </c>
      <c r="E89" s="31">
        <v>-6538</v>
      </c>
      <c r="F89" s="31">
        <v>-14336</v>
      </c>
      <c r="G89" s="31">
        <v>-19908</v>
      </c>
      <c r="H89" s="31"/>
      <c r="I89" s="31">
        <v>-5075</v>
      </c>
      <c r="J89" s="31">
        <v>-8455</v>
      </c>
      <c r="K89" s="31">
        <v>-11123</v>
      </c>
      <c r="L89" s="31">
        <v>-9247</v>
      </c>
      <c r="M89" s="31"/>
      <c r="N89" s="31">
        <v>-1763</v>
      </c>
      <c r="O89" s="31">
        <v>-4741</v>
      </c>
      <c r="P89" s="31">
        <v>-7487</v>
      </c>
      <c r="Q89" s="31">
        <v>-11408</v>
      </c>
      <c r="R89" s="31"/>
      <c r="S89" s="31">
        <v>-3445</v>
      </c>
      <c r="T89" s="31">
        <v>-5654</v>
      </c>
      <c r="U89" s="31">
        <v>-9346</v>
      </c>
      <c r="V89" s="31">
        <v>-14818</v>
      </c>
      <c r="W89" s="31"/>
      <c r="X89" s="31">
        <v>1662</v>
      </c>
      <c r="Y89" s="31">
        <v>-369</v>
      </c>
      <c r="Z89" s="31">
        <v>-5093</v>
      </c>
      <c r="AA89" s="31">
        <v>-6545</v>
      </c>
      <c r="AB89" s="31"/>
      <c r="AC89" s="31">
        <v>-2270</v>
      </c>
      <c r="AD89" s="31">
        <v>-5482</v>
      </c>
      <c r="AE89" s="31">
        <v>-8031</v>
      </c>
      <c r="AF89" s="31">
        <v>-10205</v>
      </c>
      <c r="AG89" s="31"/>
      <c r="AH89" s="31">
        <v>-2764</v>
      </c>
      <c r="AI89" s="31">
        <v>-6894</v>
      </c>
      <c r="AJ89" s="31">
        <v>-9089</v>
      </c>
      <c r="AK89" s="151">
        <v>-14439</v>
      </c>
      <c r="AL89" s="31"/>
      <c r="AM89" s="31">
        <v>-4358</v>
      </c>
      <c r="AN89" s="31">
        <v>-8082</v>
      </c>
      <c r="AO89" s="31">
        <v>-12579</v>
      </c>
      <c r="AP89" s="151">
        <v>-19054</v>
      </c>
      <c r="AQ89" s="31"/>
      <c r="AR89" s="31">
        <v>-3791</v>
      </c>
      <c r="AS89" s="31">
        <v>-6239</v>
      </c>
      <c r="AT89" s="31">
        <v>-10558</v>
      </c>
      <c r="AU89" s="31">
        <v>-17181</v>
      </c>
      <c r="AV89" s="31"/>
      <c r="AW89" s="31">
        <v>-3183</v>
      </c>
      <c r="AX89" s="151">
        <v>-6915</v>
      </c>
      <c r="AY89" s="151">
        <v>-12262</v>
      </c>
      <c r="AZ89" s="317"/>
      <c r="BA89" s="31"/>
      <c r="BB89" s="317"/>
      <c r="BC89" s="151">
        <v>-13791</v>
      </c>
      <c r="BD89" s="151">
        <v>-19206</v>
      </c>
      <c r="BE89" s="31">
        <v>-28807</v>
      </c>
      <c r="BF89" s="280"/>
      <c r="BG89" s="31">
        <v>-7828</v>
      </c>
      <c r="BH89" s="151">
        <v>-17501</v>
      </c>
      <c r="BI89" s="151">
        <v>-29833</v>
      </c>
      <c r="BJ89" s="31">
        <v>-45031</v>
      </c>
      <c r="BK89" s="280"/>
      <c r="BL89" s="151">
        <v>-10085</v>
      </c>
      <c r="BM89" s="151">
        <v>-22262</v>
      </c>
      <c r="BN89" s="151">
        <v>-32764</v>
      </c>
      <c r="BO89" s="151">
        <v>-38835</v>
      </c>
      <c r="BP89" s="151"/>
      <c r="BQ89" s="151">
        <v>-10340</v>
      </c>
      <c r="BR89" s="151">
        <v>-23589</v>
      </c>
      <c r="BS89" s="151">
        <v>-37518</v>
      </c>
      <c r="BT89" s="151">
        <v>-53938</v>
      </c>
    </row>
    <row r="90" spans="2:72" s="17" customFormat="1" ht="15" x14ac:dyDescent="0.25">
      <c r="B90" s="78" t="s">
        <v>171</v>
      </c>
      <c r="C90" s="80" t="s">
        <v>168</v>
      </c>
      <c r="D90" s="86">
        <f>D81+D82</f>
        <v>312</v>
      </c>
      <c r="E90" s="86">
        <f>E81+E82</f>
        <v>1689</v>
      </c>
      <c r="F90" s="86">
        <f>F81+F82</f>
        <v>-6555</v>
      </c>
      <c r="G90" s="86">
        <f>G81+G82</f>
        <v>-6828</v>
      </c>
      <c r="H90" s="86"/>
      <c r="I90" s="86">
        <f>I81+I82</f>
        <v>1598</v>
      </c>
      <c r="J90" s="86">
        <f>J81+J82</f>
        <v>1918</v>
      </c>
      <c r="K90" s="86">
        <f>K81+K82</f>
        <v>952</v>
      </c>
      <c r="L90" s="86">
        <f>L81+L82</f>
        <v>-83</v>
      </c>
      <c r="M90" s="86"/>
      <c r="N90" s="86">
        <f>N81+N82</f>
        <v>-369</v>
      </c>
      <c r="O90" s="86">
        <f>O81+O82</f>
        <v>-1453</v>
      </c>
      <c r="P90" s="86">
        <f>P81+P82</f>
        <v>-2143</v>
      </c>
      <c r="Q90" s="86">
        <f>Q81+Q82</f>
        <v>1216</v>
      </c>
      <c r="R90" s="86"/>
      <c r="S90" s="86">
        <f>S81+S82</f>
        <v>6099</v>
      </c>
      <c r="T90" s="86">
        <f>T81+T82</f>
        <v>4867</v>
      </c>
      <c r="U90" s="86">
        <f>U81+U82</f>
        <v>12942</v>
      </c>
      <c r="V90" s="86">
        <f>V81+V82</f>
        <v>21424</v>
      </c>
      <c r="W90" s="86"/>
      <c r="X90" s="86">
        <f>X81+X82</f>
        <v>-224</v>
      </c>
      <c r="Y90" s="86">
        <f>Y81+Y82</f>
        <v>-2914</v>
      </c>
      <c r="Z90" s="86">
        <f>Z81+Z82</f>
        <v>655</v>
      </c>
      <c r="AA90" s="86">
        <f>AA81+AA82</f>
        <v>5974</v>
      </c>
      <c r="AB90" s="86"/>
      <c r="AC90" s="86">
        <f>AC81+AC82</f>
        <v>-1293</v>
      </c>
      <c r="AD90" s="86">
        <f>AD81+AD82</f>
        <v>945</v>
      </c>
      <c r="AE90" s="86">
        <f>AE81+AE82</f>
        <v>5194</v>
      </c>
      <c r="AF90" s="86">
        <f>AF81+AF82</f>
        <v>5335</v>
      </c>
      <c r="AG90" s="86"/>
      <c r="AH90" s="86">
        <f>AH81+AH82</f>
        <v>1977</v>
      </c>
      <c r="AI90" s="86">
        <f>AI81+AI82</f>
        <v>3266</v>
      </c>
      <c r="AJ90" s="86">
        <f>AJ81+AJ82</f>
        <v>8608</v>
      </c>
      <c r="AK90" s="235">
        <f>AK81+AK82</f>
        <v>13864</v>
      </c>
      <c r="AL90" s="86"/>
      <c r="AM90" s="193">
        <f>AM81+AM82</f>
        <v>3005</v>
      </c>
      <c r="AN90" s="86">
        <f>AN81+AN82</f>
        <v>3566</v>
      </c>
      <c r="AO90" s="86">
        <f>AO81+AO82</f>
        <v>3760</v>
      </c>
      <c r="AP90" s="235">
        <f>AP81+AP82</f>
        <v>9248</v>
      </c>
      <c r="AQ90" s="86"/>
      <c r="AR90" s="193">
        <f>AR81+AR82</f>
        <v>-2934</v>
      </c>
      <c r="AS90" s="193">
        <f>AS81+AS82</f>
        <v>-2296</v>
      </c>
      <c r="AT90" s="193">
        <f>AT81+AT82</f>
        <v>-2718</v>
      </c>
      <c r="AU90" s="235">
        <f>AU81+AU82</f>
        <v>8244</v>
      </c>
      <c r="AV90" s="235"/>
      <c r="AW90" s="235">
        <f>AW81+AW82</f>
        <v>1365</v>
      </c>
      <c r="AX90" s="193">
        <f>AX81+AX82</f>
        <v>12844</v>
      </c>
      <c r="AY90" s="193">
        <f>AY81+AY82</f>
        <v>27134</v>
      </c>
      <c r="AZ90" s="318"/>
      <c r="BA90" s="235"/>
      <c r="BB90" s="318"/>
      <c r="BC90" s="235">
        <f>BC81+BC82</f>
        <v>13617</v>
      </c>
      <c r="BD90" s="235">
        <f>BD81+BD82</f>
        <v>27736</v>
      </c>
      <c r="BE90" s="235">
        <f>BE81+BE82</f>
        <v>35987</v>
      </c>
      <c r="BF90" s="235"/>
      <c r="BG90" s="235">
        <f>BG81+BG82</f>
        <v>15047</v>
      </c>
      <c r="BH90" s="193">
        <f>BH81+BH82</f>
        <v>13919</v>
      </c>
      <c r="BI90" s="193">
        <f>BI81+BI82</f>
        <v>13398</v>
      </c>
      <c r="BJ90" s="235">
        <f>BJ81+BJ82</f>
        <v>17102</v>
      </c>
      <c r="BK90" s="235"/>
      <c r="BL90" s="235">
        <f>BL81+BL82</f>
        <v>-11452</v>
      </c>
      <c r="BM90" s="193">
        <f>BM81+BM82</f>
        <v>-21143</v>
      </c>
      <c r="BN90" s="193">
        <f>BN81+BN82</f>
        <v>-23655</v>
      </c>
      <c r="BO90" s="193">
        <f>BO81+BO82</f>
        <v>-22449</v>
      </c>
      <c r="BP90" s="193"/>
      <c r="BQ90" s="235">
        <f>BQ81+BQ82</f>
        <v>-113</v>
      </c>
      <c r="BR90" s="193">
        <f>BR81+BR82</f>
        <v>141</v>
      </c>
      <c r="BS90" s="193">
        <f>BS81+BS82</f>
        <v>3183</v>
      </c>
      <c r="BT90" s="193">
        <f>BT81+BT82</f>
        <v>2228</v>
      </c>
    </row>
    <row r="91" spans="2:72" ht="15" thickBot="1" x14ac:dyDescent="0.3">
      <c r="B91" s="84" t="s">
        <v>135</v>
      </c>
      <c r="C91" s="85" t="s">
        <v>134</v>
      </c>
      <c r="D91" s="45">
        <v>0</v>
      </c>
      <c r="E91" s="45">
        <v>0</v>
      </c>
      <c r="F91" s="45">
        <v>-3</v>
      </c>
      <c r="G91" s="45">
        <v>-1863</v>
      </c>
      <c r="H91" s="45"/>
      <c r="I91" s="45">
        <v>0</v>
      </c>
      <c r="J91" s="45">
        <v>-85</v>
      </c>
      <c r="K91" s="45">
        <v>-2448</v>
      </c>
      <c r="L91" s="45">
        <v>-2598</v>
      </c>
      <c r="M91" s="45"/>
      <c r="N91" s="45">
        <v>0</v>
      </c>
      <c r="O91" s="45">
        <v>-6220</v>
      </c>
      <c r="P91" s="45">
        <v>-6270</v>
      </c>
      <c r="Q91" s="45">
        <v>-6161</v>
      </c>
      <c r="R91" s="45"/>
      <c r="S91" s="45">
        <v>0</v>
      </c>
      <c r="T91" s="45">
        <v>-694</v>
      </c>
      <c r="U91" s="45">
        <v>-5613</v>
      </c>
      <c r="V91" s="45">
        <v>-5565</v>
      </c>
      <c r="W91" s="45"/>
      <c r="X91" s="45">
        <v>0</v>
      </c>
      <c r="Y91" s="45">
        <v>-7187</v>
      </c>
      <c r="Z91" s="45">
        <v>-13345</v>
      </c>
      <c r="AA91" s="45">
        <v>-13345</v>
      </c>
      <c r="AB91" s="45"/>
      <c r="AC91" s="45">
        <v>-103</v>
      </c>
      <c r="AD91" s="45">
        <v>0</v>
      </c>
      <c r="AE91" s="45">
        <v>-3782</v>
      </c>
      <c r="AF91" s="45">
        <v>-13047</v>
      </c>
      <c r="AG91" s="45"/>
      <c r="AH91" s="45">
        <v>-4412</v>
      </c>
      <c r="AI91" s="45">
        <v>-5094</v>
      </c>
      <c r="AJ91" s="45">
        <v>-11700</v>
      </c>
      <c r="AK91" s="194">
        <v>-13278</v>
      </c>
      <c r="AL91" s="45"/>
      <c r="AM91" s="45">
        <v>0</v>
      </c>
      <c r="AN91" s="45">
        <v>-5573</v>
      </c>
      <c r="AO91" s="45">
        <v>-10394</v>
      </c>
      <c r="AP91" s="194">
        <v>-14313</v>
      </c>
      <c r="AQ91" s="45"/>
      <c r="AR91" s="45">
        <v>-102</v>
      </c>
      <c r="AS91" s="45">
        <v>-6378</v>
      </c>
      <c r="AT91" s="45">
        <v>-16448</v>
      </c>
      <c r="AU91" s="45">
        <v>-16448</v>
      </c>
      <c r="AV91" s="45"/>
      <c r="AW91" s="45">
        <v>-5</v>
      </c>
      <c r="AX91" s="194">
        <v>0</v>
      </c>
      <c r="AY91" s="194">
        <v>-1107</v>
      </c>
      <c r="AZ91" s="319"/>
      <c r="BA91" s="45"/>
      <c r="BB91" s="319"/>
      <c r="BC91" s="194">
        <v>-5787</v>
      </c>
      <c r="BD91" s="194">
        <v>-5789</v>
      </c>
      <c r="BE91" s="45">
        <v>-5747</v>
      </c>
      <c r="BF91" s="281"/>
      <c r="BG91" s="194">
        <v>-55</v>
      </c>
      <c r="BH91" s="194">
        <v>-84</v>
      </c>
      <c r="BI91" s="194">
        <v>-129</v>
      </c>
      <c r="BJ91" s="194">
        <v>-138</v>
      </c>
      <c r="BK91" s="281"/>
      <c r="BL91" s="45">
        <v>0</v>
      </c>
      <c r="BM91" s="194">
        <v>-10262</v>
      </c>
      <c r="BN91" s="194">
        <v>-10268</v>
      </c>
      <c r="BO91" s="194">
        <v>-10315</v>
      </c>
      <c r="BP91" s="194"/>
      <c r="BQ91" s="45">
        <v>0</v>
      </c>
      <c r="BR91" s="194">
        <v>-12860</v>
      </c>
      <c r="BS91" s="194">
        <v>-13181</v>
      </c>
      <c r="BT91" s="194">
        <v>-17265</v>
      </c>
    </row>
    <row r="92" spans="2:72" ht="15" thickBot="1" x14ac:dyDescent="0.3">
      <c r="AW92" s="173"/>
      <c r="AZ92" s="173"/>
      <c r="BA92" s="173"/>
      <c r="BB92" s="173"/>
      <c r="BC92" s="173"/>
      <c r="BD92" s="173"/>
      <c r="BE92" s="173"/>
      <c r="BF92" s="173"/>
      <c r="BG92" s="173"/>
      <c r="BJ92" s="173"/>
      <c r="BK92" s="173"/>
      <c r="BL92" s="173"/>
      <c r="BQ92" s="173"/>
      <c r="BR92" s="173"/>
      <c r="BS92" s="232"/>
    </row>
    <row r="93" spans="2:72" ht="15" x14ac:dyDescent="0.25">
      <c r="B93" s="57" t="s">
        <v>156</v>
      </c>
      <c r="C93" s="57" t="s">
        <v>155</v>
      </c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180"/>
      <c r="AL93" s="58"/>
      <c r="AM93" s="180"/>
      <c r="AN93" s="180"/>
      <c r="AO93" s="180"/>
      <c r="AP93" s="180"/>
      <c r="AQ93" s="58"/>
      <c r="AR93" s="180"/>
      <c r="AS93" s="180"/>
      <c r="AT93" s="180"/>
      <c r="AU93" s="180"/>
      <c r="AV93" s="180"/>
      <c r="AW93" s="180"/>
      <c r="AX93" s="250"/>
      <c r="AY93" s="250"/>
      <c r="AZ93" s="180"/>
      <c r="BA93" s="180"/>
      <c r="BB93" s="180"/>
      <c r="BC93" s="180"/>
      <c r="BD93" s="180"/>
      <c r="BE93" s="180"/>
      <c r="BF93" s="180"/>
      <c r="BG93" s="180"/>
      <c r="BH93" s="250"/>
      <c r="BI93" s="250"/>
      <c r="BJ93" s="180"/>
      <c r="BK93" s="180"/>
      <c r="BL93" s="180"/>
      <c r="BM93" s="250"/>
      <c r="BN93" s="250"/>
      <c r="BO93" s="250"/>
      <c r="BP93" s="250"/>
      <c r="BQ93" s="180"/>
      <c r="BR93" s="250"/>
      <c r="BS93" s="250"/>
      <c r="BT93" s="250"/>
    </row>
    <row r="94" spans="2:72" ht="15.75" thickBot="1" x14ac:dyDescent="0.3">
      <c r="B94" s="59" t="s">
        <v>86</v>
      </c>
      <c r="C94" s="59" t="s">
        <v>81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181"/>
      <c r="AL94" s="60"/>
      <c r="AM94" s="181"/>
      <c r="AN94" s="181"/>
      <c r="AO94" s="181"/>
      <c r="AP94" s="181"/>
      <c r="AQ94" s="60"/>
      <c r="AR94" s="181"/>
      <c r="AS94" s="181"/>
      <c r="AT94" s="181"/>
      <c r="AU94" s="181"/>
      <c r="AV94" s="181"/>
      <c r="AW94" s="181"/>
      <c r="AX94" s="251"/>
      <c r="AY94" s="251"/>
      <c r="AZ94" s="181"/>
      <c r="BA94" s="181"/>
      <c r="BB94" s="181"/>
      <c r="BC94" s="181"/>
      <c r="BD94" s="181"/>
      <c r="BE94" s="181"/>
      <c r="BF94" s="181"/>
      <c r="BG94" s="181"/>
      <c r="BH94" s="251"/>
      <c r="BI94" s="251"/>
      <c r="BJ94" s="181"/>
      <c r="BK94" s="181"/>
      <c r="BL94" s="181"/>
      <c r="BM94" s="251"/>
      <c r="BN94" s="251"/>
      <c r="BO94" s="251"/>
      <c r="BP94" s="251"/>
      <c r="BQ94" s="181"/>
      <c r="BR94" s="251"/>
      <c r="BS94" s="251"/>
      <c r="BT94" s="251"/>
    </row>
    <row r="95" spans="2:72" ht="15.75" thickBot="1" x14ac:dyDescent="0.3">
      <c r="B95" s="17"/>
      <c r="C95" s="17"/>
      <c r="AW95" s="173"/>
      <c r="BR95" s="232"/>
    </row>
    <row r="96" spans="2:72" ht="15.75" thickBot="1" x14ac:dyDescent="0.3">
      <c r="B96" s="61" t="s">
        <v>118</v>
      </c>
      <c r="C96" s="62" t="s">
        <v>94</v>
      </c>
      <c r="D96" s="103" t="s">
        <v>35</v>
      </c>
      <c r="E96" s="103" t="s">
        <v>37</v>
      </c>
      <c r="F96" s="103" t="s">
        <v>36</v>
      </c>
      <c r="G96" s="103" t="s">
        <v>38</v>
      </c>
      <c r="H96" s="103"/>
      <c r="I96" s="103" t="s">
        <v>34</v>
      </c>
      <c r="J96" s="103" t="s">
        <v>39</v>
      </c>
      <c r="K96" s="103" t="s">
        <v>40</v>
      </c>
      <c r="L96" s="103" t="s">
        <v>41</v>
      </c>
      <c r="M96" s="103"/>
      <c r="N96" s="103" t="s">
        <v>164</v>
      </c>
      <c r="O96" s="103" t="s">
        <v>173</v>
      </c>
      <c r="P96" s="103" t="s">
        <v>174</v>
      </c>
      <c r="Q96" s="103" t="s">
        <v>182</v>
      </c>
      <c r="R96" s="103"/>
      <c r="S96" s="103" t="str">
        <f>S75</f>
        <v>3M 2015</v>
      </c>
      <c r="T96" s="103" t="str">
        <f>T75</f>
        <v>6M 2015</v>
      </c>
      <c r="U96" s="103" t="s">
        <v>217</v>
      </c>
      <c r="V96" s="103" t="str">
        <f>V75</f>
        <v>12M 2015*</v>
      </c>
      <c r="W96" s="103"/>
      <c r="X96" s="103" t="str">
        <f>X75</f>
        <v>3M 2016*</v>
      </c>
      <c r="Y96" s="103" t="str">
        <f>Y75</f>
        <v>6M 2016*</v>
      </c>
      <c r="Z96" s="103" t="str">
        <f>Z75</f>
        <v>9M 2016*</v>
      </c>
      <c r="AA96" s="103" t="str">
        <f>AA75</f>
        <v>12M 2016*</v>
      </c>
      <c r="AB96" s="103"/>
      <c r="AC96" s="103" t="str">
        <f>AC75</f>
        <v>3M 2017</v>
      </c>
      <c r="AD96" s="103" t="str">
        <f>AD75</f>
        <v>6M 2017</v>
      </c>
      <c r="AE96" s="103" t="s">
        <v>267</v>
      </c>
      <c r="AF96" s="103" t="s">
        <v>269</v>
      </c>
      <c r="AG96" s="103"/>
      <c r="AH96" s="103" t="str">
        <f>AH$1</f>
        <v>3M 2018</v>
      </c>
      <c r="AI96" s="103" t="str">
        <f>AI$1</f>
        <v>6M 2018</v>
      </c>
      <c r="AJ96" s="103" t="str">
        <f>AJ$1</f>
        <v>9M 2018</v>
      </c>
      <c r="AK96" s="184" t="str">
        <f>AK$1</f>
        <v>12M 2018</v>
      </c>
      <c r="AL96" s="103"/>
      <c r="AM96" s="103" t="str">
        <f>AM$1</f>
        <v>3M 2019</v>
      </c>
      <c r="AN96" s="103" t="str">
        <f>AN$1</f>
        <v>6M 2019</v>
      </c>
      <c r="AO96" s="103" t="str">
        <f>AO$1</f>
        <v>9M 2019</v>
      </c>
      <c r="AP96" s="184" t="str">
        <f>AP1</f>
        <v>12М 2019</v>
      </c>
      <c r="AQ96" s="103"/>
      <c r="AR96" s="103" t="str">
        <f>AR$1</f>
        <v>3M 2020</v>
      </c>
      <c r="AS96" s="103" t="str">
        <f>AS$1</f>
        <v>6M 2020</v>
      </c>
      <c r="AT96" s="103" t="str">
        <f>AT$1</f>
        <v>9M 2020</v>
      </c>
      <c r="AU96" s="103" t="str">
        <f>AU$1</f>
        <v>12M 2020</v>
      </c>
      <c r="AV96" s="103"/>
      <c r="AW96" s="103" t="str">
        <f>AW$1</f>
        <v>3M 2021</v>
      </c>
      <c r="AX96" s="184" t="str">
        <f>AX$1</f>
        <v>6M 2021</v>
      </c>
      <c r="AY96" s="184" t="str">
        <f>AY$1</f>
        <v>9M 2021</v>
      </c>
      <c r="AZ96" s="103" t="str">
        <f>AZ$1</f>
        <v>12M 2021</v>
      </c>
      <c r="BA96" s="103"/>
      <c r="BB96" s="103" t="str">
        <f>BB$1</f>
        <v>3M 2022</v>
      </c>
      <c r="BC96" s="103" t="str">
        <f>BC$1</f>
        <v>6M 2022</v>
      </c>
      <c r="BD96" s="103" t="str">
        <f>BD$1</f>
        <v>9M 2022</v>
      </c>
      <c r="BE96" s="103" t="str">
        <f>BE$1</f>
        <v>12M 2022</v>
      </c>
      <c r="BF96" s="103"/>
      <c r="BG96" s="103" t="str">
        <f>BG$1</f>
        <v>3M 2023</v>
      </c>
      <c r="BH96" s="184" t="str">
        <f>BH$1</f>
        <v>6M 2023</v>
      </c>
      <c r="BI96" s="184" t="str">
        <f>BI$1</f>
        <v>9M 2023</v>
      </c>
      <c r="BJ96" s="103" t="str">
        <f>BJ$1</f>
        <v>12M 2023</v>
      </c>
      <c r="BK96" s="103"/>
      <c r="BL96" s="103" t="str">
        <f>BL$1</f>
        <v>3M 2024</v>
      </c>
      <c r="BM96" s="184" t="str">
        <f>BM$1</f>
        <v>6M 2024</v>
      </c>
      <c r="BN96" s="184" t="str">
        <f>BN$1</f>
        <v>9M 2024</v>
      </c>
      <c r="BO96" s="184" t="str">
        <f>BO$1</f>
        <v>12M 2024</v>
      </c>
      <c r="BP96" s="184"/>
      <c r="BQ96" s="103" t="str">
        <f>BQ$1</f>
        <v>3M 2025</v>
      </c>
      <c r="BR96" s="184" t="str">
        <f>BR$1</f>
        <v>6M 2025</v>
      </c>
      <c r="BS96" s="184" t="str">
        <f>BS$1</f>
        <v>9M 2025</v>
      </c>
      <c r="BT96" s="184" t="str">
        <f>BT$1</f>
        <v>12M 2025</v>
      </c>
    </row>
    <row r="97" spans="2:72" x14ac:dyDescent="0.25">
      <c r="B97" s="37" t="s">
        <v>25</v>
      </c>
      <c r="C97" s="30" t="s">
        <v>25</v>
      </c>
      <c r="D97" s="38">
        <v>475.10399999999998</v>
      </c>
      <c r="E97" s="38">
        <v>945.904</v>
      </c>
      <c r="F97" s="38">
        <v>1339.7639999999999</v>
      </c>
      <c r="G97" s="31">
        <v>1783.0969999999998</v>
      </c>
      <c r="H97" s="31"/>
      <c r="I97" s="31">
        <v>482.4</v>
      </c>
      <c r="J97" s="31">
        <v>954.59699999999998</v>
      </c>
      <c r="K97" s="31">
        <v>1428.643</v>
      </c>
      <c r="L97" s="31">
        <v>1916.5139999999999</v>
      </c>
      <c r="M97" s="31"/>
      <c r="N97" s="31">
        <v>472.63499999999999</v>
      </c>
      <c r="O97" s="31">
        <v>952.08600000000001</v>
      </c>
      <c r="P97" s="31">
        <v>1400.2000000000003</v>
      </c>
      <c r="Q97" s="31">
        <v>1821.8000000000002</v>
      </c>
      <c r="R97" s="31"/>
      <c r="S97" s="31">
        <v>450.42100000000005</v>
      </c>
      <c r="T97" s="31">
        <v>860.95699999999999</v>
      </c>
      <c r="U97" s="31">
        <v>1235.5059999999999</v>
      </c>
      <c r="V97" s="31">
        <v>1707.6559999999999</v>
      </c>
      <c r="W97" s="31"/>
      <c r="X97" s="31">
        <v>462.53299999999996</v>
      </c>
      <c r="Y97" s="31">
        <v>952.14299999999992</v>
      </c>
      <c r="Z97" s="31">
        <v>1568.1219999999998</v>
      </c>
      <c r="AA97" s="31">
        <v>2200.7920000000004</v>
      </c>
      <c r="AB97" s="31"/>
      <c r="AC97" s="31">
        <v>648.44299999999998</v>
      </c>
      <c r="AD97" s="31">
        <v>1258</v>
      </c>
      <c r="AE97" s="31">
        <v>1922.655</v>
      </c>
      <c r="AF97" s="31">
        <v>2594.6819999999998</v>
      </c>
      <c r="AG97" s="31"/>
      <c r="AH97" s="31">
        <v>666.77599999999995</v>
      </c>
      <c r="AI97" s="31">
        <v>1284.9279999999999</v>
      </c>
      <c r="AJ97" s="31">
        <v>1971.402</v>
      </c>
      <c r="AK97" s="151">
        <v>2616.1219999999998</v>
      </c>
      <c r="AL97" s="31"/>
      <c r="AM97" s="151">
        <v>680.85699999999997</v>
      </c>
      <c r="AN97" s="151">
        <v>1361.8920000000003</v>
      </c>
      <c r="AO97" s="151">
        <v>2048.933</v>
      </c>
      <c r="AP97" s="151">
        <v>2582.8760000000002</v>
      </c>
      <c r="AQ97" s="31"/>
      <c r="AR97" s="151">
        <v>676.91200000000003</v>
      </c>
      <c r="AS97" s="151">
        <v>1373.85</v>
      </c>
      <c r="AT97" s="151">
        <v>2071.4259999999999</v>
      </c>
      <c r="AU97" s="151">
        <v>2729.3689999999997</v>
      </c>
      <c r="AV97" s="151"/>
      <c r="AW97" s="151">
        <v>687.87300000000005</v>
      </c>
      <c r="AX97" s="151">
        <v>1415.4749999999999</v>
      </c>
      <c r="AY97" s="151">
        <v>2163.864</v>
      </c>
      <c r="AZ97" s="151">
        <v>2909.2719999999999</v>
      </c>
      <c r="BA97" s="151"/>
      <c r="BB97" s="151">
        <v>744.25300000000004</v>
      </c>
      <c r="BC97" s="151">
        <v>1398.2649999999999</v>
      </c>
      <c r="BD97" s="151">
        <v>2121.4929999999995</v>
      </c>
      <c r="BE97" s="151">
        <v>2816.3559999999998</v>
      </c>
      <c r="BF97" s="151"/>
      <c r="BG97" s="151">
        <v>749.94200000000001</v>
      </c>
      <c r="BH97" s="151">
        <v>1507.489</v>
      </c>
      <c r="BI97" s="151">
        <v>2186.4319999999998</v>
      </c>
      <c r="BJ97" s="151">
        <v>2952.2310000000002</v>
      </c>
      <c r="BK97" s="151"/>
      <c r="BL97" s="151">
        <v>720.44400000000007</v>
      </c>
      <c r="BM97" s="151">
        <v>1425.7670000000001</v>
      </c>
      <c r="BN97" s="151">
        <v>2132.9120000000003</v>
      </c>
      <c r="BO97" s="151">
        <v>2801.3380000000002</v>
      </c>
      <c r="BP97" s="151"/>
      <c r="BQ97" s="151">
        <v>795.73</v>
      </c>
      <c r="BR97" s="151">
        <v>1581.1489999999999</v>
      </c>
      <c r="BS97" s="151">
        <v>2364.152</v>
      </c>
      <c r="BT97" s="151">
        <v>3066.6729999999998</v>
      </c>
    </row>
    <row r="98" spans="2:72" x14ac:dyDescent="0.25">
      <c r="B98" s="215" t="s">
        <v>148</v>
      </c>
      <c r="C98" s="216" t="s">
        <v>91</v>
      </c>
      <c r="D98" s="39">
        <v>438.98867999999999</v>
      </c>
      <c r="E98" s="39">
        <v>869.53225999999995</v>
      </c>
      <c r="F98" s="39">
        <v>1223.0558799999999</v>
      </c>
      <c r="G98" s="29">
        <v>1630.7383799999998</v>
      </c>
      <c r="H98" s="29"/>
      <c r="I98" s="29">
        <v>449.9</v>
      </c>
      <c r="J98" s="29">
        <v>873.79700000000003</v>
      </c>
      <c r="K98" s="29">
        <v>1313.1728900000001</v>
      </c>
      <c r="L98" s="29">
        <v>1761.52224</v>
      </c>
      <c r="M98" s="29"/>
      <c r="N98" s="29">
        <v>458.83316000000002</v>
      </c>
      <c r="O98" s="29">
        <v>902.7982300000001</v>
      </c>
      <c r="P98" s="29">
        <v>1328.3000000000002</v>
      </c>
      <c r="Q98" s="29">
        <v>1706.7000000000003</v>
      </c>
      <c r="R98" s="29"/>
      <c r="S98" s="29">
        <v>442.53343000000001</v>
      </c>
      <c r="T98" s="29">
        <v>841.20742999999993</v>
      </c>
      <c r="U98" s="29">
        <v>1228.1200200000003</v>
      </c>
      <c r="V98" s="29">
        <v>1697.5544830000001</v>
      </c>
      <c r="W98" s="29"/>
      <c r="X98" s="29">
        <v>461.1379</v>
      </c>
      <c r="Y98" s="29">
        <v>919.05560000000003</v>
      </c>
      <c r="Z98" s="29">
        <v>1400.6200900000001</v>
      </c>
      <c r="AA98" s="29">
        <v>1895.4157600000001</v>
      </c>
      <c r="AB98" s="29"/>
      <c r="AC98" s="29">
        <v>492.21325000000002</v>
      </c>
      <c r="AD98" s="29">
        <v>995.9</v>
      </c>
      <c r="AE98" s="29">
        <v>1518.0745500000003</v>
      </c>
      <c r="AF98" s="29">
        <v>2044.1275999999998</v>
      </c>
      <c r="AG98" s="29"/>
      <c r="AH98" s="29">
        <v>558.45555000000002</v>
      </c>
      <c r="AI98" s="29">
        <v>1074.7263400000002</v>
      </c>
      <c r="AJ98" s="29">
        <v>1605.67688</v>
      </c>
      <c r="AK98" s="185">
        <v>2177.9507100000005</v>
      </c>
      <c r="AL98" s="29"/>
      <c r="AM98" s="185">
        <v>591.88151000000005</v>
      </c>
      <c r="AN98" s="185">
        <v>1189.4568300000001</v>
      </c>
      <c r="AO98" s="185">
        <v>1794.7407990000002</v>
      </c>
      <c r="AP98" s="185">
        <v>2291.3937700000001</v>
      </c>
      <c r="AQ98" s="29"/>
      <c r="AR98" s="185">
        <v>634.00358900000003</v>
      </c>
      <c r="AS98" s="185">
        <v>1306.1842889999998</v>
      </c>
      <c r="AT98" s="185">
        <v>1980.1700589999998</v>
      </c>
      <c r="AU98" s="185">
        <v>2617.4380289999999</v>
      </c>
      <c r="AV98" s="185"/>
      <c r="AW98" s="185">
        <v>676.65515399999992</v>
      </c>
      <c r="AX98" s="185">
        <v>1377.0450840000001</v>
      </c>
      <c r="AY98" s="185">
        <v>2112.7714129999999</v>
      </c>
      <c r="AZ98" s="185">
        <v>2844.9543129999997</v>
      </c>
      <c r="BA98" s="185"/>
      <c r="BB98" s="185">
        <v>747.38697100000002</v>
      </c>
      <c r="BC98" s="185">
        <v>1380.8211900000001</v>
      </c>
      <c r="BD98" s="185">
        <v>2113.15209</v>
      </c>
      <c r="BE98" s="185">
        <v>2815.9458600000003</v>
      </c>
      <c r="BF98" s="185"/>
      <c r="BG98" s="185">
        <v>751.60839999999985</v>
      </c>
      <c r="BH98" s="185">
        <v>1507.61470033</v>
      </c>
      <c r="BI98" s="185">
        <v>2186.1602503300001</v>
      </c>
      <c r="BJ98" s="185">
        <v>2954.3776993300003</v>
      </c>
      <c r="BK98" s="185"/>
      <c r="BL98" s="185">
        <v>720.57723999999996</v>
      </c>
      <c r="BM98" s="185">
        <v>1427.3271889999999</v>
      </c>
      <c r="BN98" s="185">
        <v>2129.4544179999998</v>
      </c>
      <c r="BO98" s="185">
        <v>2802.0902970000002</v>
      </c>
      <c r="BP98" s="185"/>
      <c r="BQ98" s="185">
        <v>802.63670000000002</v>
      </c>
      <c r="BR98" s="185">
        <v>1575.231221</v>
      </c>
      <c r="BS98" s="185">
        <v>2365.8342809999999</v>
      </c>
      <c r="BT98" s="185">
        <v>3073.289002</v>
      </c>
    </row>
    <row r="99" spans="2:72" x14ac:dyDescent="0.25">
      <c r="B99" s="37" t="s">
        <v>112</v>
      </c>
      <c r="C99" s="30" t="s">
        <v>113</v>
      </c>
      <c r="D99" s="38">
        <v>688.21918999999991</v>
      </c>
      <c r="E99" s="38">
        <v>1427.1617900000001</v>
      </c>
      <c r="F99" s="38">
        <v>1992.895115</v>
      </c>
      <c r="G99" s="31">
        <v>2683.1643750000003</v>
      </c>
      <c r="H99" s="31"/>
      <c r="I99" s="31">
        <v>752.6</v>
      </c>
      <c r="J99" s="31">
        <v>1463.2</v>
      </c>
      <c r="K99" s="31">
        <v>2229.9068299999999</v>
      </c>
      <c r="L99" s="31">
        <v>2995.9226399999998</v>
      </c>
      <c r="M99" s="31"/>
      <c r="N99" s="31">
        <v>803.48754999999994</v>
      </c>
      <c r="O99" s="31">
        <v>1600.6430249999999</v>
      </c>
      <c r="P99" s="31">
        <v>2360.5</v>
      </c>
      <c r="Q99" s="31">
        <v>3016.8</v>
      </c>
      <c r="R99" s="31"/>
      <c r="S99" s="31">
        <v>795.18376499999999</v>
      </c>
      <c r="T99" s="31">
        <v>1467.505285</v>
      </c>
      <c r="U99" s="31">
        <v>2178.3247499999998</v>
      </c>
      <c r="V99" s="31">
        <v>2999.1545259999994</v>
      </c>
      <c r="W99" s="31"/>
      <c r="X99" s="31">
        <v>862.29985499999998</v>
      </c>
      <c r="Y99" s="31">
        <v>1765.9558</v>
      </c>
      <c r="Z99" s="31">
        <v>2707.5616499999996</v>
      </c>
      <c r="AA99" s="31">
        <v>3695.5964750000003</v>
      </c>
      <c r="AB99" s="31"/>
      <c r="AC99" s="31">
        <v>990.64531499999998</v>
      </c>
      <c r="AD99" s="31">
        <v>1926.5</v>
      </c>
      <c r="AE99" s="31">
        <v>2889.7486450000001</v>
      </c>
      <c r="AF99" s="31">
        <v>3807.1682300000002</v>
      </c>
      <c r="AG99" s="31"/>
      <c r="AH99" s="31">
        <v>1064.2955099999999</v>
      </c>
      <c r="AI99" s="31">
        <v>2080.8023049999997</v>
      </c>
      <c r="AJ99" s="31">
        <v>3102.3747799999996</v>
      </c>
      <c r="AK99" s="151">
        <v>4235.3297199999997</v>
      </c>
      <c r="AL99" s="31"/>
      <c r="AM99" s="151">
        <v>1241.76226</v>
      </c>
      <c r="AN99" s="151">
        <v>2560.9195950000003</v>
      </c>
      <c r="AO99" s="151">
        <v>3886.6532674600003</v>
      </c>
      <c r="AP99" s="151">
        <v>4932.67376246</v>
      </c>
      <c r="AQ99" s="31"/>
      <c r="AR99" s="151">
        <v>1114.3461849999999</v>
      </c>
      <c r="AS99" s="151">
        <v>2441.6271749999996</v>
      </c>
      <c r="AT99" s="151">
        <v>3634.1785749999995</v>
      </c>
      <c r="AU99" s="151">
        <v>4706.9497350000001</v>
      </c>
      <c r="AV99" s="151"/>
      <c r="AW99" s="151">
        <v>1170.1252500000001</v>
      </c>
      <c r="AX99" s="151">
        <v>2424.3603000000003</v>
      </c>
      <c r="AY99" s="151">
        <v>3749.6630500000001</v>
      </c>
      <c r="AZ99" s="151">
        <v>5058.2196499999991</v>
      </c>
      <c r="BA99" s="151"/>
      <c r="BB99" s="151">
        <v>1444.33133</v>
      </c>
      <c r="BC99" s="151">
        <v>2562.4742420000002</v>
      </c>
      <c r="BD99" s="151">
        <v>4027.6025419999996</v>
      </c>
      <c r="BE99" s="151">
        <v>5499.7898920000007</v>
      </c>
      <c r="BF99" s="151"/>
      <c r="BG99" s="151">
        <v>1465.1817500000002</v>
      </c>
      <c r="BH99" s="151">
        <v>2879.1124500000005</v>
      </c>
      <c r="BI99" s="151">
        <v>3983.3831500000006</v>
      </c>
      <c r="BJ99" s="151">
        <v>5313.8852529999995</v>
      </c>
      <c r="BK99" s="151"/>
      <c r="BL99" s="151">
        <v>1363.9145000000001</v>
      </c>
      <c r="BM99" s="151">
        <v>2484.2836500000003</v>
      </c>
      <c r="BN99" s="151">
        <v>3663.6901000000003</v>
      </c>
      <c r="BO99" s="151">
        <v>4785.9627</v>
      </c>
      <c r="BP99" s="151"/>
      <c r="BQ99" s="151">
        <v>1524.4155905</v>
      </c>
      <c r="BR99" s="151">
        <v>2843.4350405</v>
      </c>
      <c r="BS99" s="151">
        <v>4114.3910904999993</v>
      </c>
      <c r="BT99" s="151">
        <v>5371.4411405000001</v>
      </c>
    </row>
    <row r="100" spans="2:72" x14ac:dyDescent="0.25">
      <c r="B100" s="215" t="s">
        <v>148</v>
      </c>
      <c r="C100" s="216" t="s">
        <v>91</v>
      </c>
      <c r="D100" s="39">
        <v>101.25999999999999</v>
      </c>
      <c r="E100" s="39">
        <v>201.30714</v>
      </c>
      <c r="F100" s="39">
        <v>298.30500000000001</v>
      </c>
      <c r="G100" s="29">
        <v>426.35910000000001</v>
      </c>
      <c r="H100" s="29"/>
      <c r="I100" s="29">
        <v>119.4</v>
      </c>
      <c r="J100" s="29">
        <v>224.5</v>
      </c>
      <c r="K100" s="29">
        <v>349.55599999999998</v>
      </c>
      <c r="L100" s="29">
        <v>468.40576999999996</v>
      </c>
      <c r="M100" s="29"/>
      <c r="N100" s="29">
        <v>140.09118000000001</v>
      </c>
      <c r="O100" s="29">
        <v>269.06235000000004</v>
      </c>
      <c r="P100" s="29">
        <v>398.8</v>
      </c>
      <c r="Q100" s="29">
        <v>535.79999999999995</v>
      </c>
      <c r="R100" s="29"/>
      <c r="S100" s="29">
        <v>138.4949</v>
      </c>
      <c r="T100" s="29">
        <v>238.78991000000002</v>
      </c>
      <c r="U100" s="29">
        <v>350.36400000000003</v>
      </c>
      <c r="V100" s="29">
        <v>481.24270100000001</v>
      </c>
      <c r="W100" s="29"/>
      <c r="X100" s="29">
        <v>134.62139999999999</v>
      </c>
      <c r="Y100" s="29">
        <v>321.28402000000006</v>
      </c>
      <c r="Z100" s="29">
        <v>479.54228000000001</v>
      </c>
      <c r="AA100" s="29">
        <v>650.75825999999995</v>
      </c>
      <c r="AB100" s="29"/>
      <c r="AC100" s="29">
        <v>271.293858</v>
      </c>
      <c r="AD100" s="29">
        <v>525.09699999999998</v>
      </c>
      <c r="AE100" s="29">
        <v>792.18321800000001</v>
      </c>
      <c r="AF100" s="29">
        <v>1116.6811200000002</v>
      </c>
      <c r="AG100" s="29"/>
      <c r="AH100" s="29">
        <v>271.35919999999999</v>
      </c>
      <c r="AI100" s="29">
        <v>484.09482499999996</v>
      </c>
      <c r="AJ100" s="29">
        <v>696.13632499999994</v>
      </c>
      <c r="AK100" s="185">
        <v>957.67479500000002</v>
      </c>
      <c r="AL100" s="29"/>
      <c r="AM100" s="185">
        <v>286.01988</v>
      </c>
      <c r="AN100" s="185">
        <v>577.08311000000003</v>
      </c>
      <c r="AO100" s="185">
        <v>867.61326899999995</v>
      </c>
      <c r="AP100" s="185">
        <v>1126.5561520000001</v>
      </c>
      <c r="AQ100" s="29"/>
      <c r="AR100" s="185">
        <v>170.44086000000001</v>
      </c>
      <c r="AS100" s="185">
        <v>403.17093299999999</v>
      </c>
      <c r="AT100" s="185">
        <v>561.68881699999997</v>
      </c>
      <c r="AU100" s="185">
        <v>690.12497499999995</v>
      </c>
      <c r="AV100" s="185"/>
      <c r="AW100" s="185">
        <v>169.91118299999999</v>
      </c>
      <c r="AX100" s="185">
        <v>426.77000900000002</v>
      </c>
      <c r="AY100" s="185">
        <v>688.55246499999998</v>
      </c>
      <c r="AZ100" s="185">
        <v>921.05808499999989</v>
      </c>
      <c r="BA100" s="185"/>
      <c r="BB100" s="185">
        <v>246.45004800000001</v>
      </c>
      <c r="BC100" s="185">
        <v>343.403818</v>
      </c>
      <c r="BD100" s="185">
        <v>555.05713400000002</v>
      </c>
      <c r="BE100" s="185">
        <v>846.31383400000004</v>
      </c>
      <c r="BF100" s="185"/>
      <c r="BG100" s="185">
        <v>210.43393000000003</v>
      </c>
      <c r="BH100" s="185">
        <v>416.27517</v>
      </c>
      <c r="BI100" s="185">
        <v>529.63045</v>
      </c>
      <c r="BJ100" s="185">
        <v>683.60113999999999</v>
      </c>
      <c r="BK100" s="185"/>
      <c r="BL100" s="185">
        <v>184.045841</v>
      </c>
      <c r="BM100" s="185">
        <v>302.99231099999997</v>
      </c>
      <c r="BN100" s="185">
        <v>403.65752299999997</v>
      </c>
      <c r="BO100" s="185">
        <v>545.11085300000002</v>
      </c>
      <c r="BP100" s="185"/>
      <c r="BQ100" s="185">
        <v>225.11717999999999</v>
      </c>
      <c r="BR100" s="185">
        <v>439.69636000000003</v>
      </c>
      <c r="BS100" s="185">
        <v>581.98086000000001</v>
      </c>
      <c r="BT100" s="185">
        <v>820.10786000000007</v>
      </c>
    </row>
    <row r="101" spans="2:72" x14ac:dyDescent="0.25">
      <c r="B101" s="37" t="s">
        <v>106</v>
      </c>
      <c r="C101" s="30" t="s">
        <v>114</v>
      </c>
      <c r="D101" s="38">
        <v>735.56200000000001</v>
      </c>
      <c r="E101" s="38">
        <v>1339.4969999999998</v>
      </c>
      <c r="F101" s="38">
        <v>1921.3069999999998</v>
      </c>
      <c r="G101" s="31">
        <v>2583.2919999999995</v>
      </c>
      <c r="H101" s="31"/>
      <c r="I101" s="31">
        <v>693.2</v>
      </c>
      <c r="J101" s="31">
        <v>1351</v>
      </c>
      <c r="K101" s="31">
        <v>1959.0259999999998</v>
      </c>
      <c r="L101" s="31">
        <v>2613.3242749999999</v>
      </c>
      <c r="M101" s="31"/>
      <c r="N101" s="31">
        <v>721.24519999999995</v>
      </c>
      <c r="O101" s="31">
        <v>1392.5576000000001</v>
      </c>
      <c r="P101" s="31">
        <v>2001.1999999999998</v>
      </c>
      <c r="Q101" s="31">
        <v>2531.1999999999998</v>
      </c>
      <c r="R101" s="31"/>
      <c r="S101" s="31">
        <v>643.71999999999991</v>
      </c>
      <c r="T101" s="31">
        <v>1171.1817000000001</v>
      </c>
      <c r="U101" s="31">
        <v>1392.047</v>
      </c>
      <c r="V101" s="31">
        <v>1904.739</v>
      </c>
      <c r="W101" s="31"/>
      <c r="X101" s="31">
        <v>504.67277999999999</v>
      </c>
      <c r="Y101" s="31">
        <v>965.72868000000017</v>
      </c>
      <c r="Z101" s="31">
        <v>1437.80278</v>
      </c>
      <c r="AA101" s="31">
        <v>1953.2807799999998</v>
      </c>
      <c r="AB101" s="31"/>
      <c r="AC101" s="31">
        <v>674.02735599999994</v>
      </c>
      <c r="AD101" s="31">
        <v>1393.6</v>
      </c>
      <c r="AE101" s="31">
        <v>2094.8350559999999</v>
      </c>
      <c r="AF101" s="31">
        <v>2894.2879600000006</v>
      </c>
      <c r="AG101" s="31"/>
      <c r="AH101" s="31">
        <v>699.13369999999998</v>
      </c>
      <c r="AI101" s="31">
        <v>1277.0882999999999</v>
      </c>
      <c r="AJ101" s="31">
        <v>1879.8721999999998</v>
      </c>
      <c r="AK101" s="151">
        <v>2519.0386399999998</v>
      </c>
      <c r="AL101" s="31"/>
      <c r="AM101" s="151">
        <v>610.38279999999997</v>
      </c>
      <c r="AN101" s="151">
        <v>1056.16481</v>
      </c>
      <c r="AO101" s="151">
        <v>1584.4607099999998</v>
      </c>
      <c r="AP101" s="151">
        <v>2025.6038400000002</v>
      </c>
      <c r="AQ101" s="31"/>
      <c r="AR101" s="151">
        <v>618.14611000000002</v>
      </c>
      <c r="AS101" s="151">
        <v>1140.4595599999998</v>
      </c>
      <c r="AT101" s="151">
        <v>1746.5214099999998</v>
      </c>
      <c r="AU101" s="151">
        <v>2371.7577200000001</v>
      </c>
      <c r="AV101" s="151"/>
      <c r="AW101" s="151">
        <v>611.05749000000003</v>
      </c>
      <c r="AX101" s="151">
        <v>1296.12762</v>
      </c>
      <c r="AY101" s="151">
        <v>1945.1556399999999</v>
      </c>
      <c r="AZ101" s="151">
        <v>2624.9761999999996</v>
      </c>
      <c r="BA101" s="151"/>
      <c r="BB101" s="151">
        <v>615.38187000000005</v>
      </c>
      <c r="BC101" s="151">
        <v>1201.49523</v>
      </c>
      <c r="BD101" s="151">
        <v>1807.8204639999999</v>
      </c>
      <c r="BE101" s="151">
        <v>2361.6047640000002</v>
      </c>
      <c r="BF101" s="151"/>
      <c r="BG101" s="151">
        <v>608.50040000000013</v>
      </c>
      <c r="BH101" s="151">
        <v>1211.9282000000003</v>
      </c>
      <c r="BI101" s="151">
        <v>1835.8232500000004</v>
      </c>
      <c r="BJ101" s="151">
        <v>2447.9012499999999</v>
      </c>
      <c r="BK101" s="151"/>
      <c r="BL101" s="151">
        <v>600.26109999999994</v>
      </c>
      <c r="BM101" s="151">
        <v>1198.4420729999999</v>
      </c>
      <c r="BN101" s="151">
        <v>1807.6705729999999</v>
      </c>
      <c r="BO101" s="151">
        <v>2432.4968730000001</v>
      </c>
      <c r="BP101" s="151"/>
      <c r="BQ101" s="151">
        <v>623.63124999999991</v>
      </c>
      <c r="BR101" s="151">
        <v>1273.8640499999999</v>
      </c>
      <c r="BS101" s="151">
        <v>1882.15975</v>
      </c>
      <c r="BT101" s="151">
        <v>2432.9587500000002</v>
      </c>
    </row>
    <row r="102" spans="2:72" x14ac:dyDescent="0.25">
      <c r="B102" s="215" t="s">
        <v>148</v>
      </c>
      <c r="C102" s="216" t="s">
        <v>91</v>
      </c>
      <c r="D102" s="39">
        <v>17.149999999999999</v>
      </c>
      <c r="E102" s="39">
        <v>18.138960000000001</v>
      </c>
      <c r="F102" s="39">
        <v>21.6</v>
      </c>
      <c r="G102" s="29">
        <v>35</v>
      </c>
      <c r="H102" s="29"/>
      <c r="I102" s="29">
        <v>10.4</v>
      </c>
      <c r="J102" s="29">
        <v>16.5</v>
      </c>
      <c r="K102" s="29">
        <v>25.4</v>
      </c>
      <c r="L102" s="29">
        <v>39.09272</v>
      </c>
      <c r="M102" s="29"/>
      <c r="N102" s="29">
        <v>13.34662</v>
      </c>
      <c r="O102" s="29">
        <v>20.474250000000001</v>
      </c>
      <c r="P102" s="29">
        <v>22.1</v>
      </c>
      <c r="Q102" s="29">
        <v>35.9</v>
      </c>
      <c r="R102" s="29"/>
      <c r="S102" s="29">
        <v>7.2698</v>
      </c>
      <c r="T102" s="29">
        <v>9.9901800000000005</v>
      </c>
      <c r="U102" s="29">
        <v>12.2</v>
      </c>
      <c r="V102" s="29">
        <v>23.785</v>
      </c>
      <c r="W102" s="29"/>
      <c r="X102" s="29">
        <v>4.5815999999999999</v>
      </c>
      <c r="Y102" s="29">
        <v>8.5511599999999994</v>
      </c>
      <c r="Z102" s="29">
        <v>11.3</v>
      </c>
      <c r="AA102" s="29">
        <v>22.608969999999999</v>
      </c>
      <c r="AB102" s="29"/>
      <c r="AC102" s="29">
        <v>16.796503999999999</v>
      </c>
      <c r="AD102" s="29">
        <v>31.08062</v>
      </c>
      <c r="AE102" s="29">
        <v>50.588974</v>
      </c>
      <c r="AF102" s="29">
        <v>75.16946999999999</v>
      </c>
      <c r="AG102" s="29"/>
      <c r="AH102" s="29">
        <v>15.993</v>
      </c>
      <c r="AI102" s="29">
        <v>21.689500000000002</v>
      </c>
      <c r="AJ102" s="29">
        <v>32.920870000000001</v>
      </c>
      <c r="AK102" s="185">
        <v>44.408439999999999</v>
      </c>
      <c r="AL102" s="29"/>
      <c r="AM102" s="185">
        <v>9.80809</v>
      </c>
      <c r="AN102" s="185">
        <v>15.21383</v>
      </c>
      <c r="AO102" s="185">
        <v>24.000439999999998</v>
      </c>
      <c r="AP102" s="185">
        <v>36.290020999999996</v>
      </c>
      <c r="AQ102" s="29"/>
      <c r="AR102" s="185">
        <v>8.8219079999999988</v>
      </c>
      <c r="AS102" s="185">
        <v>15.750521000000001</v>
      </c>
      <c r="AT102" s="185">
        <v>26.588430999999996</v>
      </c>
      <c r="AU102" s="185">
        <v>52.434970999999997</v>
      </c>
      <c r="AV102" s="185"/>
      <c r="AW102" s="185">
        <v>7.9401400000000004</v>
      </c>
      <c r="AX102" s="185">
        <v>25.194159999999997</v>
      </c>
      <c r="AY102" s="185">
        <v>39.972369999999998</v>
      </c>
      <c r="AZ102" s="185">
        <v>61.341109999999993</v>
      </c>
      <c r="BA102" s="185"/>
      <c r="BB102" s="185">
        <v>7.2122199999999994</v>
      </c>
      <c r="BC102" s="185">
        <v>13.09656</v>
      </c>
      <c r="BD102" s="185">
        <v>30.255307000000006</v>
      </c>
      <c r="BE102" s="185">
        <v>41.030877000000004</v>
      </c>
      <c r="BF102" s="185"/>
      <c r="BG102" s="185">
        <v>3.7532699999999997</v>
      </c>
      <c r="BH102" s="185">
        <v>5.4285800000000002</v>
      </c>
      <c r="BI102" s="185">
        <v>21.884210000000003</v>
      </c>
      <c r="BJ102" s="185">
        <v>25.210150000000002</v>
      </c>
      <c r="BK102" s="185"/>
      <c r="BL102" s="185">
        <v>7.1776</v>
      </c>
      <c r="BM102" s="185">
        <v>14.49363</v>
      </c>
      <c r="BN102" s="185">
        <v>28.509049999999998</v>
      </c>
      <c r="BO102" s="185">
        <v>32.733139999999999</v>
      </c>
      <c r="BP102" s="185"/>
      <c r="BQ102" s="185">
        <v>6.1045400000000001</v>
      </c>
      <c r="BR102" s="185">
        <v>11.719270000000002</v>
      </c>
      <c r="BS102" s="185">
        <v>21.259520000000002</v>
      </c>
      <c r="BT102" s="185">
        <v>23.277550000000002</v>
      </c>
    </row>
    <row r="103" spans="2:72" x14ac:dyDescent="0.25">
      <c r="B103" s="37" t="s">
        <v>98</v>
      </c>
      <c r="C103" s="30" t="s">
        <v>99</v>
      </c>
      <c r="D103" s="38">
        <v>90.405990000000003</v>
      </c>
      <c r="E103" s="38">
        <v>195.59592500000002</v>
      </c>
      <c r="F103" s="38">
        <v>295.52890600000001</v>
      </c>
      <c r="G103" s="31">
        <v>389.20934599999998</v>
      </c>
      <c r="H103" s="31"/>
      <c r="I103" s="31">
        <v>98.300000000000011</v>
      </c>
      <c r="J103" s="31">
        <v>191.45640700000001</v>
      </c>
      <c r="K103" s="31">
        <v>289.858587</v>
      </c>
      <c r="L103" s="31">
        <v>382.45493699999997</v>
      </c>
      <c r="M103" s="31"/>
      <c r="N103" s="31">
        <v>89.441630000000004</v>
      </c>
      <c r="O103" s="31">
        <v>183.51299499999999</v>
      </c>
      <c r="P103" s="31">
        <v>297.7</v>
      </c>
      <c r="Q103" s="31">
        <v>400.79999999999995</v>
      </c>
      <c r="R103" s="31"/>
      <c r="S103" s="31">
        <v>124.52726699999999</v>
      </c>
      <c r="T103" s="31">
        <v>237.62856499999998</v>
      </c>
      <c r="U103" s="31">
        <v>339.95365499999997</v>
      </c>
      <c r="V103" s="31">
        <v>446.855906</v>
      </c>
      <c r="W103" s="31"/>
      <c r="X103" s="31">
        <v>85.803133000000003</v>
      </c>
      <c r="Y103" s="31">
        <v>177.18936299999999</v>
      </c>
      <c r="Z103" s="31">
        <v>280.74166700000001</v>
      </c>
      <c r="AA103" s="31">
        <v>386.234531</v>
      </c>
      <c r="AB103" s="31"/>
      <c r="AC103" s="31">
        <v>111.383444</v>
      </c>
      <c r="AD103" s="31">
        <v>216.9</v>
      </c>
      <c r="AE103" s="31">
        <v>327.91821399999998</v>
      </c>
      <c r="AF103" s="31">
        <v>444.61770100000001</v>
      </c>
      <c r="AG103" s="31"/>
      <c r="AH103" s="31">
        <v>115.006534</v>
      </c>
      <c r="AI103" s="31">
        <v>234.572641</v>
      </c>
      <c r="AJ103" s="31">
        <v>359.33160199999998</v>
      </c>
      <c r="AK103" s="151">
        <v>475.13019699999995</v>
      </c>
      <c r="AL103" s="31"/>
      <c r="AM103" s="151">
        <v>123.69711799999999</v>
      </c>
      <c r="AN103" s="151">
        <v>241.570314</v>
      </c>
      <c r="AO103" s="151">
        <v>370.197632</v>
      </c>
      <c r="AP103" s="151">
        <v>485.31480900000003</v>
      </c>
      <c r="AQ103" s="31"/>
      <c r="AR103" s="151">
        <v>112.23614400000001</v>
      </c>
      <c r="AS103" s="151">
        <v>186.618988</v>
      </c>
      <c r="AT103" s="151">
        <v>307.49938799999995</v>
      </c>
      <c r="AU103" s="151">
        <v>422.94844799999998</v>
      </c>
      <c r="AV103" s="151"/>
      <c r="AW103" s="151">
        <v>118.03088</v>
      </c>
      <c r="AX103" s="151">
        <v>240.54143999999999</v>
      </c>
      <c r="AY103" s="151">
        <v>366.98154999999997</v>
      </c>
      <c r="AZ103" s="151">
        <v>474.02906000000007</v>
      </c>
      <c r="BA103" s="151"/>
      <c r="BB103" s="151">
        <v>111.35646</v>
      </c>
      <c r="BC103" s="151">
        <v>215.56719099999998</v>
      </c>
      <c r="BD103" s="151">
        <v>298.248695</v>
      </c>
      <c r="BE103" s="151">
        <v>387.74218499999995</v>
      </c>
      <c r="BF103" s="151"/>
      <c r="BG103" s="151">
        <v>87.640990000000002</v>
      </c>
      <c r="BH103" s="151">
        <v>179.12169800000004</v>
      </c>
      <c r="BI103" s="151">
        <v>285.09687800000006</v>
      </c>
      <c r="BJ103" s="151">
        <v>388.20791500000001</v>
      </c>
      <c r="BK103" s="151"/>
      <c r="BL103" s="151">
        <v>110.79865000000001</v>
      </c>
      <c r="BM103" s="151">
        <v>228.651577</v>
      </c>
      <c r="BN103" s="151">
        <v>352.21869700000002</v>
      </c>
      <c r="BO103" s="151">
        <v>465.65929700000004</v>
      </c>
      <c r="BP103" s="151"/>
      <c r="BQ103" s="151">
        <v>120.44941999999999</v>
      </c>
      <c r="BR103" s="151">
        <v>238.79534999999998</v>
      </c>
      <c r="BS103" s="151">
        <v>348.54622000000001</v>
      </c>
      <c r="BT103" s="151">
        <v>448.80453</v>
      </c>
    </row>
    <row r="104" spans="2:72" x14ac:dyDescent="0.25">
      <c r="B104" s="215" t="s">
        <v>148</v>
      </c>
      <c r="C104" s="216" t="s">
        <v>91</v>
      </c>
      <c r="D104" s="39">
        <v>47.651263500000006</v>
      </c>
      <c r="E104" s="39">
        <v>102.70407850000001</v>
      </c>
      <c r="F104" s="39">
        <v>148.9732745</v>
      </c>
      <c r="G104" s="29">
        <v>202.3983465</v>
      </c>
      <c r="H104" s="29"/>
      <c r="I104" s="29">
        <v>49.8</v>
      </c>
      <c r="J104" s="29">
        <v>97.397481999999997</v>
      </c>
      <c r="K104" s="29">
        <v>147.1134495</v>
      </c>
      <c r="L104" s="29">
        <v>176.22920999999999</v>
      </c>
      <c r="M104" s="29"/>
      <c r="N104" s="29">
        <v>44.810302499999999</v>
      </c>
      <c r="O104" s="29">
        <v>92.661552999999998</v>
      </c>
      <c r="P104" s="29">
        <v>151.5</v>
      </c>
      <c r="Q104" s="29">
        <v>206.50000000000003</v>
      </c>
      <c r="R104" s="29"/>
      <c r="S104" s="29">
        <v>64.822985000000003</v>
      </c>
      <c r="T104" s="29">
        <v>123.82915199999999</v>
      </c>
      <c r="U104" s="29">
        <v>177.253546</v>
      </c>
      <c r="V104" s="29">
        <v>231.88078099999998</v>
      </c>
      <c r="W104" s="29"/>
      <c r="X104" s="29">
        <v>44.674985999999997</v>
      </c>
      <c r="Y104" s="29">
        <v>93.282502999999991</v>
      </c>
      <c r="Z104" s="29">
        <v>147.10307</v>
      </c>
      <c r="AA104" s="29">
        <v>199.474874</v>
      </c>
      <c r="AB104" s="29"/>
      <c r="AC104" s="29">
        <v>55.308759999999999</v>
      </c>
      <c r="AD104" s="29">
        <v>106.84</v>
      </c>
      <c r="AE104" s="29">
        <v>163.739148</v>
      </c>
      <c r="AF104" s="29">
        <v>220.921944</v>
      </c>
      <c r="AG104" s="29"/>
      <c r="AH104" s="29">
        <v>57.563569000000001</v>
      </c>
      <c r="AI104" s="29">
        <v>116.90235699999999</v>
      </c>
      <c r="AJ104" s="29">
        <v>181.20001249999999</v>
      </c>
      <c r="AK104" s="185">
        <v>239.248468</v>
      </c>
      <c r="AL104" s="29"/>
      <c r="AM104" s="185">
        <v>63.152390000000004</v>
      </c>
      <c r="AN104" s="185">
        <v>124.51544</v>
      </c>
      <c r="AO104" s="185">
        <v>190.58936399999999</v>
      </c>
      <c r="AP104" s="185">
        <v>247.81352099999998</v>
      </c>
      <c r="AQ104" s="29"/>
      <c r="AR104" s="185">
        <v>55.462933000000007</v>
      </c>
      <c r="AS104" s="185">
        <v>94.296935000000019</v>
      </c>
      <c r="AT104" s="185">
        <v>155.467037</v>
      </c>
      <c r="AU104" s="185">
        <v>213.1422235</v>
      </c>
      <c r="AV104" s="185"/>
      <c r="AW104" s="185">
        <v>61.814866000000002</v>
      </c>
      <c r="AX104" s="185">
        <v>124.653746</v>
      </c>
      <c r="AY104" s="185">
        <v>191.12975799999998</v>
      </c>
      <c r="AZ104" s="185">
        <v>245.89993799999999</v>
      </c>
      <c r="BA104" s="185"/>
      <c r="BB104" s="185">
        <v>56.899832999999994</v>
      </c>
      <c r="BC104" s="185">
        <v>112.51661899999999</v>
      </c>
      <c r="BD104" s="185">
        <v>153.99459300000001</v>
      </c>
      <c r="BE104" s="185">
        <v>199.03244799999999</v>
      </c>
      <c r="BF104" s="185"/>
      <c r="BG104" s="185">
        <v>46.394074000000003</v>
      </c>
      <c r="BH104" s="185">
        <v>94.408440999999996</v>
      </c>
      <c r="BI104" s="185">
        <v>150.988597</v>
      </c>
      <c r="BJ104" s="185">
        <v>204.78499599999998</v>
      </c>
      <c r="BK104" s="185"/>
      <c r="BL104" s="185">
        <v>59.695509000000001</v>
      </c>
      <c r="BM104" s="185">
        <v>122.324028</v>
      </c>
      <c r="BN104" s="185">
        <v>188.512204</v>
      </c>
      <c r="BO104" s="185">
        <v>247.387573</v>
      </c>
      <c r="BP104" s="185"/>
      <c r="BQ104" s="185">
        <v>63.942996999999998</v>
      </c>
      <c r="BR104" s="185">
        <v>126.03278899999999</v>
      </c>
      <c r="BS104" s="185">
        <v>185.08345500000001</v>
      </c>
      <c r="BT104" s="185">
        <v>236.24894699999999</v>
      </c>
    </row>
    <row r="105" spans="2:72" x14ac:dyDescent="0.25">
      <c r="B105" s="37" t="s">
        <v>97</v>
      </c>
      <c r="C105" s="30" t="s">
        <v>96</v>
      </c>
      <c r="D105" s="38">
        <v>191.7941391</v>
      </c>
      <c r="E105" s="38">
        <v>398.78962899999999</v>
      </c>
      <c r="F105" s="38">
        <v>574.86898499999995</v>
      </c>
      <c r="G105" s="31">
        <v>742.54121409999993</v>
      </c>
      <c r="H105" s="31"/>
      <c r="I105" s="31">
        <v>161.9</v>
      </c>
      <c r="J105" s="31">
        <v>341.59000000000003</v>
      </c>
      <c r="K105" s="31">
        <v>505.15670100000006</v>
      </c>
      <c r="L105" s="31">
        <v>670.97857010000007</v>
      </c>
      <c r="M105" s="31"/>
      <c r="N105" s="31">
        <v>193.0383649</v>
      </c>
      <c r="O105" s="31">
        <v>401.94060500000001</v>
      </c>
      <c r="P105" s="31">
        <v>610.29999999999995</v>
      </c>
      <c r="Q105" s="31">
        <v>808.30000000000007</v>
      </c>
      <c r="R105" s="31"/>
      <c r="S105" s="31">
        <v>186.13024490000001</v>
      </c>
      <c r="T105" s="31">
        <v>393.21790489999989</v>
      </c>
      <c r="U105" s="31">
        <v>518.46574599999997</v>
      </c>
      <c r="V105" s="31">
        <v>732.89668729999607</v>
      </c>
      <c r="W105" s="31"/>
      <c r="X105" s="31">
        <v>164.80232139999998</v>
      </c>
      <c r="Y105" s="31">
        <v>339.42559660000001</v>
      </c>
      <c r="Z105" s="31">
        <v>506.83538719999996</v>
      </c>
      <c r="AA105" s="31">
        <v>682.11277680000001</v>
      </c>
      <c r="AB105" s="31"/>
      <c r="AC105" s="31">
        <v>178.88143209999998</v>
      </c>
      <c r="AD105" s="31">
        <v>368.2</v>
      </c>
      <c r="AE105" s="31">
        <v>530.89582910000001</v>
      </c>
      <c r="AF105" s="31">
        <v>779.39326689999996</v>
      </c>
      <c r="AG105" s="31"/>
      <c r="AH105" s="31">
        <v>198.74491569999998</v>
      </c>
      <c r="AI105" s="31">
        <v>414.36692069999998</v>
      </c>
      <c r="AJ105" s="31">
        <v>616.87835080000002</v>
      </c>
      <c r="AK105" s="151">
        <v>824.48407880000013</v>
      </c>
      <c r="AL105" s="31"/>
      <c r="AM105" s="151">
        <v>195.6123758</v>
      </c>
      <c r="AN105" s="151">
        <v>398.89638669999999</v>
      </c>
      <c r="AO105" s="151">
        <v>607.56658793999986</v>
      </c>
      <c r="AP105" s="151">
        <v>841.55406493999999</v>
      </c>
      <c r="AQ105" s="31"/>
      <c r="AR105" s="151">
        <v>248.83212456000001</v>
      </c>
      <c r="AS105" s="151">
        <v>492.83482073999994</v>
      </c>
      <c r="AT105" s="151">
        <v>757.49890144000005</v>
      </c>
      <c r="AU105" s="151">
        <v>1035.49870947</v>
      </c>
      <c r="AV105" s="151"/>
      <c r="AW105" s="151">
        <v>289.79094161865919</v>
      </c>
      <c r="AX105" s="151">
        <v>590.26865612865913</v>
      </c>
      <c r="AY105" s="151">
        <v>890.30213343164792</v>
      </c>
      <c r="AZ105" s="151">
        <v>1186.8437139791777</v>
      </c>
      <c r="BA105" s="151"/>
      <c r="BB105" s="151">
        <v>247.62128764172161</v>
      </c>
      <c r="BC105" s="151">
        <v>425.60899050703358</v>
      </c>
      <c r="BD105" s="151">
        <v>625.97645789584953</v>
      </c>
      <c r="BE105" s="151">
        <v>938.95212570397109</v>
      </c>
      <c r="BF105" s="151"/>
      <c r="BG105" s="151">
        <v>229.99137989865918</v>
      </c>
      <c r="BH105" s="151">
        <v>464.40234973865915</v>
      </c>
      <c r="BI105" s="151">
        <v>779.35567289999995</v>
      </c>
      <c r="BJ105" s="151">
        <v>1018.5488548957022</v>
      </c>
      <c r="BK105" s="151"/>
      <c r="BL105" s="151">
        <v>199.04596934999998</v>
      </c>
      <c r="BM105" s="151">
        <v>492.09113079000008</v>
      </c>
      <c r="BN105" s="151">
        <v>771.77477088000012</v>
      </c>
      <c r="BO105" s="151">
        <v>1137.88448647</v>
      </c>
      <c r="BP105" s="151"/>
      <c r="BQ105" s="151">
        <v>259.94156459999999</v>
      </c>
      <c r="BR105" s="151">
        <v>630.22948580000002</v>
      </c>
      <c r="BS105" s="151">
        <v>984.27040469999997</v>
      </c>
      <c r="BT105" s="151">
        <v>1365.2459001</v>
      </c>
    </row>
    <row r="106" spans="2:72" x14ac:dyDescent="0.25">
      <c r="B106" s="37" t="s">
        <v>26</v>
      </c>
      <c r="C106" s="30" t="s">
        <v>26</v>
      </c>
      <c r="D106" s="38">
        <v>0</v>
      </c>
      <c r="E106" s="38">
        <v>0</v>
      </c>
      <c r="F106" s="38">
        <v>0</v>
      </c>
      <c r="G106" s="31">
        <v>21.050999999999998</v>
      </c>
      <c r="H106" s="31"/>
      <c r="I106" s="31">
        <v>105.24</v>
      </c>
      <c r="J106" s="31">
        <v>265.90699999999998</v>
      </c>
      <c r="K106" s="31">
        <v>444.31899999999996</v>
      </c>
      <c r="L106" s="31">
        <v>641.625</v>
      </c>
      <c r="M106" s="31"/>
      <c r="N106" s="31">
        <v>214.9</v>
      </c>
      <c r="O106" s="31">
        <v>420.072</v>
      </c>
      <c r="P106" s="31">
        <v>630.50800000000004</v>
      </c>
      <c r="Q106" s="31">
        <v>891.00099999999998</v>
      </c>
      <c r="R106" s="31"/>
      <c r="S106" s="31">
        <v>270.31700000000001</v>
      </c>
      <c r="T106" s="31">
        <v>557.02499999999998</v>
      </c>
      <c r="U106" s="31">
        <v>830.88300000000004</v>
      </c>
      <c r="V106" s="31">
        <v>1135.232</v>
      </c>
      <c r="W106" s="31"/>
      <c r="X106" s="31">
        <v>289.40300000000002</v>
      </c>
      <c r="Y106" s="31">
        <v>583.52200000000005</v>
      </c>
      <c r="Z106" s="31">
        <v>826.01700000000005</v>
      </c>
      <c r="AA106" s="31">
        <v>1142.433</v>
      </c>
      <c r="AB106" s="31"/>
      <c r="AC106" s="31">
        <v>225.703</v>
      </c>
      <c r="AD106" s="31">
        <v>543.70600000000002</v>
      </c>
      <c r="AE106" s="31">
        <v>870.53399999999999</v>
      </c>
      <c r="AF106" s="31">
        <v>1167.066</v>
      </c>
      <c r="AG106" s="31"/>
      <c r="AH106" s="31">
        <v>311.637</v>
      </c>
      <c r="AI106" s="31">
        <v>619.26199999999994</v>
      </c>
      <c r="AJ106" s="31">
        <v>907.36699999999996</v>
      </c>
      <c r="AK106" s="151">
        <v>1213.579</v>
      </c>
      <c r="AL106" s="31"/>
      <c r="AM106" s="151">
        <v>258.05700000000002</v>
      </c>
      <c r="AN106" s="151">
        <v>482.41300000000001</v>
      </c>
      <c r="AO106" s="151">
        <v>782.721</v>
      </c>
      <c r="AP106" s="151">
        <v>1084.491</v>
      </c>
      <c r="AQ106" s="31"/>
      <c r="AR106" s="151">
        <v>255.53</v>
      </c>
      <c r="AS106" s="151">
        <v>538.07899999999995</v>
      </c>
      <c r="AT106" s="151">
        <v>848.05899999999997</v>
      </c>
      <c r="AU106" s="151">
        <v>1182.4169999999999</v>
      </c>
      <c r="AV106" s="151"/>
      <c r="AW106" s="151">
        <v>312.92</v>
      </c>
      <c r="AX106" s="151">
        <v>621.19600000000003</v>
      </c>
      <c r="AY106" s="151">
        <v>935.59500000000003</v>
      </c>
      <c r="AZ106" s="151">
        <v>1255.07</v>
      </c>
      <c r="BA106" s="151"/>
      <c r="BB106" s="151">
        <v>294.24299999999999</v>
      </c>
      <c r="BC106" s="151">
        <v>566.27099999999996</v>
      </c>
      <c r="BD106" s="151">
        <v>880.14499999999998</v>
      </c>
      <c r="BE106" s="151">
        <v>1170.3800000000001</v>
      </c>
      <c r="BF106" s="151"/>
      <c r="BG106" s="151">
        <v>306.96899999999999</v>
      </c>
      <c r="BH106" s="151">
        <v>604.375</v>
      </c>
      <c r="BI106" s="151">
        <v>880.11699999999996</v>
      </c>
      <c r="BJ106" s="151">
        <v>1164.1790000000001</v>
      </c>
      <c r="BK106" s="151"/>
      <c r="BL106" s="151">
        <v>301.47300000000001</v>
      </c>
      <c r="BM106" s="151">
        <v>642.73699999999997</v>
      </c>
      <c r="BN106" s="151">
        <v>1003.8679999999999</v>
      </c>
      <c r="BO106" s="151">
        <v>1351.463</v>
      </c>
      <c r="BP106" s="151"/>
      <c r="BQ106" s="151">
        <v>354.68099999999998</v>
      </c>
      <c r="BR106" s="151">
        <v>721.18100000000004</v>
      </c>
      <c r="BS106" s="151">
        <v>1083.1289999999999</v>
      </c>
      <c r="BT106" s="151">
        <v>1450.107</v>
      </c>
    </row>
    <row r="107" spans="2:72" x14ac:dyDescent="0.25">
      <c r="B107" s="215" t="s">
        <v>148</v>
      </c>
      <c r="C107" s="216" t="s">
        <v>91</v>
      </c>
      <c r="D107" s="39">
        <v>0</v>
      </c>
      <c r="E107" s="39">
        <v>0</v>
      </c>
      <c r="F107" s="39">
        <v>0</v>
      </c>
      <c r="G107" s="29">
        <v>21.050999999999998</v>
      </c>
      <c r="H107" s="29"/>
      <c r="I107" s="29">
        <v>108.32</v>
      </c>
      <c r="J107" s="29">
        <v>268.72799999999995</v>
      </c>
      <c r="K107" s="29">
        <v>436.01919999999996</v>
      </c>
      <c r="L107" s="29">
        <v>629.91319999999996</v>
      </c>
      <c r="M107" s="29"/>
      <c r="N107" s="29">
        <v>190.85409999999999</v>
      </c>
      <c r="O107" s="29">
        <v>383.56939</v>
      </c>
      <c r="P107" s="29">
        <v>560.08210999999994</v>
      </c>
      <c r="Q107" s="29">
        <v>717.60299999999995</v>
      </c>
      <c r="R107" s="29"/>
      <c r="S107" s="29">
        <v>205.548</v>
      </c>
      <c r="T107" s="29">
        <v>372.56900000000002</v>
      </c>
      <c r="U107" s="29">
        <v>571.86139000000003</v>
      </c>
      <c r="V107" s="29">
        <v>774.87529099999995</v>
      </c>
      <c r="W107" s="29"/>
      <c r="X107" s="29">
        <v>219.55500000000001</v>
      </c>
      <c r="Y107" s="29">
        <v>404.61795000000001</v>
      </c>
      <c r="Z107" s="29">
        <v>592.51414999999997</v>
      </c>
      <c r="AA107" s="29">
        <v>803.21775000000002</v>
      </c>
      <c r="AB107" s="29"/>
      <c r="AC107" s="29">
        <v>220.49465000000001</v>
      </c>
      <c r="AD107" s="29">
        <v>448.78764999999999</v>
      </c>
      <c r="AE107" s="29">
        <v>669.12900000000002</v>
      </c>
      <c r="AF107" s="29">
        <v>898.14760000000001</v>
      </c>
      <c r="AG107" s="29"/>
      <c r="AH107" s="29">
        <v>252.678</v>
      </c>
      <c r="AI107" s="29">
        <v>465.00360000000001</v>
      </c>
      <c r="AJ107" s="29">
        <v>693.65959999999995</v>
      </c>
      <c r="AK107" s="185">
        <v>950.00300000000004</v>
      </c>
      <c r="AL107" s="29"/>
      <c r="AM107" s="185">
        <v>223.291</v>
      </c>
      <c r="AN107" s="185">
        <v>392.54200000000003</v>
      </c>
      <c r="AO107" s="185">
        <v>603.21800000000007</v>
      </c>
      <c r="AP107" s="185">
        <v>792.28774999999996</v>
      </c>
      <c r="AQ107" s="29"/>
      <c r="AR107" s="185">
        <v>208.99199999999999</v>
      </c>
      <c r="AS107" s="185">
        <v>432.78</v>
      </c>
      <c r="AT107" s="185">
        <v>684.21984999999995</v>
      </c>
      <c r="AU107" s="185">
        <v>899.71830000000023</v>
      </c>
      <c r="AV107" s="185"/>
      <c r="AW107" s="185">
        <v>238.1583</v>
      </c>
      <c r="AX107" s="185">
        <v>477.73050000000001</v>
      </c>
      <c r="AY107" s="185">
        <v>703.99475000000007</v>
      </c>
      <c r="AZ107" s="185">
        <v>950.1241</v>
      </c>
      <c r="BA107" s="185"/>
      <c r="BB107" s="185">
        <v>226.1146</v>
      </c>
      <c r="BC107" s="185">
        <v>466.65590000000003</v>
      </c>
      <c r="BD107" s="185">
        <v>710.74755000000005</v>
      </c>
      <c r="BE107" s="185">
        <v>930.82785000000001</v>
      </c>
      <c r="BF107" s="185"/>
      <c r="BG107" s="185">
        <v>250.38244999999998</v>
      </c>
      <c r="BH107" s="185">
        <v>522.42060000000004</v>
      </c>
      <c r="BI107" s="185">
        <v>790.92684999999983</v>
      </c>
      <c r="BJ107" s="185">
        <v>1037.1238000000001</v>
      </c>
      <c r="BK107" s="185"/>
      <c r="BL107" s="185">
        <v>219.95349999999996</v>
      </c>
      <c r="BM107" s="185">
        <v>470.27529999999996</v>
      </c>
      <c r="BN107" s="185">
        <v>721.34314999999992</v>
      </c>
      <c r="BO107" s="185">
        <v>962.98539999999991</v>
      </c>
      <c r="BP107" s="185"/>
      <c r="BQ107" s="185">
        <v>250.38889999999998</v>
      </c>
      <c r="BR107" s="185">
        <v>521.0933</v>
      </c>
      <c r="BS107" s="185">
        <v>775.74144999999999</v>
      </c>
      <c r="BT107" s="185">
        <v>1005.912</v>
      </c>
    </row>
    <row r="108" spans="2:72" ht="15" thickBot="1" x14ac:dyDescent="0.3">
      <c r="B108" s="65" t="s">
        <v>362</v>
      </c>
      <c r="C108" s="66" t="s">
        <v>363</v>
      </c>
      <c r="D108" s="67">
        <f t="shared" ref="D108:BN108" si="20">D97-D98+D99-D100+D101-D102+D103-D104+D105+D106-D107+MAX(0,D98-D97)</f>
        <v>1576.0353755999997</v>
      </c>
      <c r="E108" s="67">
        <f t="shared" si="20"/>
        <v>3115.2659054999999</v>
      </c>
      <c r="F108" s="67">
        <f t="shared" si="20"/>
        <v>4432.4298515</v>
      </c>
      <c r="G108" s="217">
        <f t="shared" si="20"/>
        <v>5886.8081085999984</v>
      </c>
      <c r="H108" s="217"/>
      <c r="I108" s="217">
        <f t="shared" si="20"/>
        <v>1555.8200000000002</v>
      </c>
      <c r="J108" s="217">
        <f t="shared" si="20"/>
        <v>3086.8279250000005</v>
      </c>
      <c r="K108" s="217">
        <f t="shared" si="20"/>
        <v>4585.6485784999995</v>
      </c>
      <c r="L108" s="217">
        <f t="shared" si="20"/>
        <v>6145.6562820999989</v>
      </c>
      <c r="M108" s="217"/>
      <c r="N108" s="217">
        <f t="shared" si="20"/>
        <v>1646.8123823999999</v>
      </c>
      <c r="O108" s="217">
        <f t="shared" si="20"/>
        <v>3282.2464519999999</v>
      </c>
      <c r="P108" s="217">
        <f t="shared" si="20"/>
        <v>4839.6258900000003</v>
      </c>
      <c r="Q108" s="217">
        <f t="shared" si="20"/>
        <v>6267.398000000001</v>
      </c>
      <c r="R108" s="217"/>
      <c r="S108" s="217">
        <f t="shared" si="20"/>
        <v>1611.6301618999998</v>
      </c>
      <c r="T108" s="217">
        <f t="shared" si="20"/>
        <v>3101.1297829000005</v>
      </c>
      <c r="U108" s="217">
        <f t="shared" si="20"/>
        <v>4155.381194999999</v>
      </c>
      <c r="V108" s="217">
        <f t="shared" si="20"/>
        <v>5717.1958632999958</v>
      </c>
      <c r="W108" s="217"/>
      <c r="X108" s="217">
        <f t="shared" si="20"/>
        <v>1504.9432033999997</v>
      </c>
      <c r="Y108" s="217">
        <f t="shared" si="20"/>
        <v>3037.1732066000004</v>
      </c>
      <c r="Z108" s="217">
        <f t="shared" si="20"/>
        <v>4696.0008941999986</v>
      </c>
      <c r="AA108" s="217">
        <f t="shared" si="20"/>
        <v>6488.9739487999996</v>
      </c>
      <c r="AB108" s="217"/>
      <c r="AC108" s="217">
        <f t="shared" si="20"/>
        <v>1772.9765250999999</v>
      </c>
      <c r="AD108" s="217">
        <f t="shared" si="20"/>
        <v>3599.2007299999996</v>
      </c>
      <c r="AE108" s="217">
        <f t="shared" si="20"/>
        <v>5442.8718540999998</v>
      </c>
      <c r="AF108" s="217">
        <f t="shared" si="20"/>
        <v>7332.1674239000004</v>
      </c>
      <c r="AG108" s="217"/>
      <c r="AH108" s="217">
        <f t="shared" si="20"/>
        <v>1899.5443407000002</v>
      </c>
      <c r="AI108" s="217">
        <f t="shared" si="20"/>
        <v>3748.6035446999995</v>
      </c>
      <c r="AJ108" s="217">
        <f t="shared" si="20"/>
        <v>5627.6322452999993</v>
      </c>
      <c r="AK108" s="218">
        <f t="shared" si="20"/>
        <v>7514.3982227999995</v>
      </c>
      <c r="AL108" s="217"/>
      <c r="AM108" s="218">
        <f t="shared" si="20"/>
        <v>1936.2156838000003</v>
      </c>
      <c r="AN108" s="218">
        <f t="shared" si="20"/>
        <v>3803.0448957000003</v>
      </c>
      <c r="AO108" s="218">
        <f t="shared" si="20"/>
        <v>5800.3703254000002</v>
      </c>
      <c r="AP108" s="218">
        <f t="shared" si="20"/>
        <v>7458.1722624000031</v>
      </c>
      <c r="AQ108" s="217"/>
      <c r="AR108" s="218">
        <f t="shared" si="20"/>
        <v>1948.2812735599998</v>
      </c>
      <c r="AS108" s="218">
        <f t="shared" si="20"/>
        <v>3921.2868657400004</v>
      </c>
      <c r="AT108" s="218">
        <f t="shared" si="20"/>
        <v>5957.0490804399979</v>
      </c>
      <c r="AU108" s="218">
        <f t="shared" si="20"/>
        <v>7976.0821139700001</v>
      </c>
      <c r="AV108" s="218"/>
      <c r="AW108" s="218">
        <f t="shared" si="20"/>
        <v>2035.3179186186594</v>
      </c>
      <c r="AX108" s="218">
        <f t="shared" si="20"/>
        <v>4156.5755171286601</v>
      </c>
      <c r="AY108" s="218">
        <f t="shared" si="20"/>
        <v>6315.140617431648</v>
      </c>
      <c r="AZ108" s="218">
        <f t="shared" si="20"/>
        <v>8485.0330779791766</v>
      </c>
      <c r="BA108" s="218"/>
      <c r="BB108" s="218">
        <f t="shared" si="20"/>
        <v>2176.2572466417223</v>
      </c>
      <c r="BC108" s="218">
        <f t="shared" si="20"/>
        <v>4053.1875665070334</v>
      </c>
      <c r="BD108" s="218">
        <f t="shared" si="20"/>
        <v>6198.0794848958485</v>
      </c>
      <c r="BE108" s="218">
        <f t="shared" si="20"/>
        <v>8341.6740977039717</v>
      </c>
      <c r="BF108" s="218"/>
      <c r="BG108" s="218">
        <f t="shared" si="20"/>
        <v>2187.3197958986593</v>
      </c>
      <c r="BH108" s="218">
        <f t="shared" si="20"/>
        <v>4300.4069067386599</v>
      </c>
      <c r="BI108" s="218">
        <f t="shared" si="20"/>
        <v>6270.6175935700021</v>
      </c>
      <c r="BJ108" s="218">
        <f t="shared" si="20"/>
        <v>8382.0021868957028</v>
      </c>
      <c r="BK108" s="218"/>
      <c r="BL108" s="218">
        <f t="shared" si="20"/>
        <v>2104.62076935</v>
      </c>
      <c r="BM108" s="218">
        <f t="shared" si="20"/>
        <v>4136.1201617900006</v>
      </c>
      <c r="BN108" s="218">
        <f t="shared" si="20"/>
        <v>6260.6577958800017</v>
      </c>
      <c r="BO108" s="218">
        <f>BO97-BO98+BO99-BO100+BO101-BO102+BO103-BO104+BO105+BO106-BO107+MAX(0,BO98-BO97)</f>
        <v>8385.2493904699986</v>
      </c>
      <c r="BP108" s="218"/>
      <c r="BQ108" s="218">
        <f t="shared" ref="BQ108:BT108" si="21">BQ97-BQ98+BQ99-BQ100+BQ101-BQ102+BQ103-BQ104+BQ105+BQ106-BQ107+MAX(0,BQ98-BQ97)</f>
        <v>2337.5652080999998</v>
      </c>
      <c r="BR108" s="218">
        <f t="shared" si="21"/>
        <v>4614.8809863000006</v>
      </c>
      <c r="BS108" s="218">
        <f t="shared" si="21"/>
        <v>6848.4311801999993</v>
      </c>
      <c r="BT108" s="218">
        <f t="shared" si="21"/>
        <v>8983.0109636000016</v>
      </c>
    </row>
    <row r="109" spans="2:72" x14ac:dyDescent="0.25">
      <c r="B109" s="152" t="s">
        <v>237</v>
      </c>
      <c r="C109" s="26" t="s">
        <v>234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W109" s="39"/>
      <c r="X109" s="39"/>
      <c r="Y109" s="39"/>
      <c r="Z109" s="39"/>
      <c r="AB109" s="39"/>
      <c r="AC109" s="39"/>
      <c r="AD109" s="39"/>
      <c r="AH109" s="39"/>
      <c r="AL109" s="39"/>
      <c r="AQ109" s="39"/>
      <c r="AW109" s="173"/>
      <c r="BS109" s="232"/>
    </row>
    <row r="110" spans="2:72" ht="15" thickBot="1" x14ac:dyDescent="0.3">
      <c r="B110" s="152" t="s">
        <v>364</v>
      </c>
      <c r="C110" s="26" t="s">
        <v>365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W110" s="39"/>
      <c r="X110" s="39"/>
      <c r="Y110" s="39"/>
      <c r="Z110" s="39"/>
      <c r="AB110" s="39"/>
      <c r="AC110" s="39"/>
      <c r="AD110" s="39"/>
      <c r="AH110" s="39"/>
      <c r="AL110" s="39"/>
      <c r="AQ110" s="39"/>
      <c r="AW110" s="173"/>
      <c r="BS110" s="232"/>
    </row>
    <row r="111" spans="2:72" ht="15.75" thickBot="1" x14ac:dyDescent="0.3">
      <c r="B111" s="61" t="s">
        <v>117</v>
      </c>
      <c r="C111" s="62" t="s">
        <v>119</v>
      </c>
      <c r="D111" s="103" t="s">
        <v>35</v>
      </c>
      <c r="E111" s="103" t="s">
        <v>37</v>
      </c>
      <c r="F111" s="103" t="s">
        <v>36</v>
      </c>
      <c r="G111" s="103" t="s">
        <v>38</v>
      </c>
      <c r="H111" s="103"/>
      <c r="I111" s="103" t="s">
        <v>34</v>
      </c>
      <c r="J111" s="103" t="s">
        <v>39</v>
      </c>
      <c r="K111" s="103" t="s">
        <v>40</v>
      </c>
      <c r="L111" s="103" t="s">
        <v>41</v>
      </c>
      <c r="M111" s="103"/>
      <c r="N111" s="103" t="s">
        <v>164</v>
      </c>
      <c r="O111" s="103" t="s">
        <v>173</v>
      </c>
      <c r="P111" s="103" t="s">
        <v>174</v>
      </c>
      <c r="Q111" s="103" t="s">
        <v>182</v>
      </c>
      <c r="R111" s="103"/>
      <c r="S111" s="103" t="str">
        <f>S96</f>
        <v>3M 2015</v>
      </c>
      <c r="T111" s="103" t="str">
        <f>T96</f>
        <v>6M 2015</v>
      </c>
      <c r="U111" s="103" t="s">
        <v>217</v>
      </c>
      <c r="V111" s="103" t="s">
        <v>238</v>
      </c>
      <c r="W111" s="103"/>
      <c r="X111" s="103" t="str">
        <f>X96</f>
        <v>3M 2016*</v>
      </c>
      <c r="Y111" s="103" t="str">
        <f>Y96</f>
        <v>6M 2016*</v>
      </c>
      <c r="Z111" s="103" t="str">
        <f>Z96</f>
        <v>9M 2016*</v>
      </c>
      <c r="AA111" s="103" t="str">
        <f>AA96</f>
        <v>12M 2016*</v>
      </c>
      <c r="AB111" s="103"/>
      <c r="AC111" s="103" t="str">
        <f>AC96</f>
        <v>3M 2017</v>
      </c>
      <c r="AD111" s="103" t="str">
        <f>AD96</f>
        <v>6M 2017</v>
      </c>
      <c r="AE111" s="103" t="str">
        <f>AE96</f>
        <v>9М 2017</v>
      </c>
      <c r="AF111" s="103" t="str">
        <f>AF96</f>
        <v>12М 2017</v>
      </c>
      <c r="AG111" s="103"/>
      <c r="AH111" s="103" t="str">
        <f>AH$1</f>
        <v>3M 2018</v>
      </c>
      <c r="AI111" s="103" t="str">
        <f>AI$1</f>
        <v>6M 2018</v>
      </c>
      <c r="AJ111" s="103" t="str">
        <f>AJ$1</f>
        <v>9M 2018</v>
      </c>
      <c r="AK111" s="184" t="str">
        <f>AK$1</f>
        <v>12M 2018</v>
      </c>
      <c r="AL111" s="103"/>
      <c r="AM111" s="103" t="str">
        <f>AM$1</f>
        <v>3M 2019</v>
      </c>
      <c r="AN111" s="103" t="str">
        <f>AN$1</f>
        <v>6M 2019</v>
      </c>
      <c r="AO111" s="103" t="str">
        <f>AO$1</f>
        <v>9M 2019</v>
      </c>
      <c r="AP111" s="184" t="str">
        <f>AP$1</f>
        <v>12М 2019</v>
      </c>
      <c r="AQ111" s="103"/>
      <c r="AR111" s="103" t="str">
        <f>AR$1</f>
        <v>3M 2020</v>
      </c>
      <c r="AS111" s="103" t="str">
        <f>AS$1</f>
        <v>6M 2020</v>
      </c>
      <c r="AT111" s="103" t="str">
        <f>AT$1</f>
        <v>9M 2020</v>
      </c>
      <c r="AU111" s="103" t="str">
        <f>AU$1</f>
        <v>12M 2020</v>
      </c>
      <c r="AV111" s="103"/>
      <c r="AW111" s="103" t="str">
        <f>AW$1</f>
        <v>3M 2021</v>
      </c>
      <c r="AX111" s="184" t="str">
        <f>AX$1</f>
        <v>6M 2021</v>
      </c>
      <c r="AY111" s="184" t="str">
        <f>AY$1</f>
        <v>9M 2021</v>
      </c>
      <c r="AZ111" s="103" t="str">
        <f>AZ$1</f>
        <v>12M 2021</v>
      </c>
      <c r="BA111" s="103"/>
      <c r="BB111" s="103" t="str">
        <f>BB$1</f>
        <v>3M 2022</v>
      </c>
      <c r="BC111" s="103" t="str">
        <f>BC$1</f>
        <v>6M 2022</v>
      </c>
      <c r="BD111" s="103" t="str">
        <f>BD$1</f>
        <v>9M 2022</v>
      </c>
      <c r="BE111" s="103" t="str">
        <f>BE$1</f>
        <v>12M 2022</v>
      </c>
      <c r="BF111" s="103"/>
      <c r="BG111" s="103" t="str">
        <f>BG$1</f>
        <v>3M 2023</v>
      </c>
      <c r="BH111" s="184" t="str">
        <f>BH$1</f>
        <v>6M 2023</v>
      </c>
      <c r="BI111" s="184" t="str">
        <f>BI$1</f>
        <v>9M 2023</v>
      </c>
      <c r="BJ111" s="103" t="str">
        <f>BJ$1</f>
        <v>12M 2023</v>
      </c>
      <c r="BK111" s="103"/>
      <c r="BL111" s="103" t="str">
        <f>BL$1</f>
        <v>3M 2024</v>
      </c>
      <c r="BM111" s="184" t="str">
        <f>BM$1</f>
        <v>6M 2024</v>
      </c>
      <c r="BN111" s="184" t="str">
        <f>BN$1</f>
        <v>9M 2024</v>
      </c>
      <c r="BO111" s="184" t="str">
        <f>BO$1</f>
        <v>12M 2024</v>
      </c>
      <c r="BP111" s="184"/>
      <c r="BQ111" s="103" t="str">
        <f>BQ$1</f>
        <v>3M 2025</v>
      </c>
      <c r="BR111" s="184" t="str">
        <f>BR$1</f>
        <v>6M 2025</v>
      </c>
      <c r="BS111" s="184" t="str">
        <f>BS$1</f>
        <v>9M 2025</v>
      </c>
      <c r="BT111" s="184" t="str">
        <f>BT$1</f>
        <v>12M 2025</v>
      </c>
    </row>
    <row r="112" spans="2:72" s="17" customFormat="1" ht="15" x14ac:dyDescent="0.25">
      <c r="B112" s="37" t="s">
        <v>25</v>
      </c>
      <c r="C112" s="30" t="s">
        <v>100</v>
      </c>
      <c r="D112" s="38"/>
      <c r="E112" s="38"/>
      <c r="F112" s="38">
        <v>112.3</v>
      </c>
      <c r="G112" s="31">
        <v>158</v>
      </c>
      <c r="H112" s="31"/>
      <c r="I112" s="31">
        <v>27.2</v>
      </c>
      <c r="J112" s="31">
        <v>64.3</v>
      </c>
      <c r="K112" s="31">
        <v>112.4</v>
      </c>
      <c r="L112" s="31">
        <v>160.9</v>
      </c>
      <c r="M112" s="31"/>
      <c r="N112" s="31">
        <v>13.72587</v>
      </c>
      <c r="O112" s="31">
        <v>45.53061000000001</v>
      </c>
      <c r="P112" s="31">
        <v>63.421109999999999</v>
      </c>
      <c r="Q112" s="31">
        <v>112.1</v>
      </c>
      <c r="R112" s="31"/>
      <c r="S112" s="31">
        <v>9.3352800000000009</v>
      </c>
      <c r="T112" s="31">
        <v>17.627040000000001</v>
      </c>
      <c r="U112" s="31">
        <v>13.899289999999997</v>
      </c>
      <c r="V112" s="31">
        <v>18.472789999999993</v>
      </c>
      <c r="W112" s="31"/>
      <c r="X112" s="31">
        <v>0</v>
      </c>
      <c r="Y112" s="31">
        <v>25.503999999999998</v>
      </c>
      <c r="Z112" s="31">
        <v>149.72979000000004</v>
      </c>
      <c r="AA112" s="31">
        <v>269.19867999999997</v>
      </c>
      <c r="AB112" s="31"/>
      <c r="AC112" s="31">
        <v>162.40422000000001</v>
      </c>
      <c r="AD112" s="31">
        <v>280.90123700000004</v>
      </c>
      <c r="AE112" s="31">
        <v>425.14973699999996</v>
      </c>
      <c r="AF112" s="31">
        <v>555.73573999999985</v>
      </c>
      <c r="AG112" s="31"/>
      <c r="AH112" s="31">
        <v>113.95442000000001</v>
      </c>
      <c r="AI112" s="31">
        <v>219.00442000000001</v>
      </c>
      <c r="AJ112" s="31">
        <v>345.09642000000002</v>
      </c>
      <c r="AK112" s="151">
        <v>447.96517000000006</v>
      </c>
      <c r="AL112" s="31"/>
      <c r="AM112" s="31">
        <v>86.899999999999977</v>
      </c>
      <c r="AN112" s="31">
        <v>182.10000000000002</v>
      </c>
      <c r="AO112" s="31">
        <v>282.207897</v>
      </c>
      <c r="AP112" s="151">
        <v>304.15548099999995</v>
      </c>
      <c r="AQ112" s="31"/>
      <c r="AR112" s="31">
        <v>41.258748000000004</v>
      </c>
      <c r="AS112" s="31">
        <v>55.009138000000007</v>
      </c>
      <c r="AT112" s="31">
        <v>88.513984999999991</v>
      </c>
      <c r="AU112" s="31">
        <v>116.01552700000001</v>
      </c>
      <c r="AV112" s="31"/>
      <c r="AW112" s="31">
        <v>13.751076000000001</v>
      </c>
      <c r="AX112" s="151">
        <v>35.304831999999998</v>
      </c>
      <c r="AY112" s="151">
        <v>54.692331999999993</v>
      </c>
      <c r="AZ112" s="31">
        <v>55.699754999999996</v>
      </c>
      <c r="BA112" s="31"/>
      <c r="BB112" s="31">
        <v>0</v>
      </c>
      <c r="BC112" s="31">
        <v>0</v>
      </c>
      <c r="BD112" s="31">
        <v>0</v>
      </c>
      <c r="BE112" s="31">
        <v>12.570219000000002</v>
      </c>
      <c r="BF112" s="31"/>
      <c r="BG112" s="31">
        <v>0</v>
      </c>
      <c r="BH112" s="151">
        <v>0</v>
      </c>
      <c r="BI112" s="151">
        <v>0</v>
      </c>
      <c r="BJ112" s="31">
        <v>0</v>
      </c>
      <c r="BK112" s="31"/>
      <c r="BL112" s="31">
        <v>0</v>
      </c>
      <c r="BM112" s="151">
        <v>0</v>
      </c>
      <c r="BN112" s="151">
        <v>0</v>
      </c>
      <c r="BO112" s="151">
        <v>0</v>
      </c>
      <c r="BP112" s="151"/>
      <c r="BQ112" s="31">
        <v>0</v>
      </c>
      <c r="BR112" s="151">
        <v>0</v>
      </c>
      <c r="BS112" s="151">
        <v>0</v>
      </c>
      <c r="BT112" s="151">
        <v>0</v>
      </c>
    </row>
    <row r="113" spans="2:72" s="17" customFormat="1" ht="15" x14ac:dyDescent="0.25">
      <c r="B113" s="37" t="s">
        <v>101</v>
      </c>
      <c r="C113" s="30" t="s">
        <v>102</v>
      </c>
      <c r="D113" s="38"/>
      <c r="E113" s="38"/>
      <c r="F113" s="38">
        <f>SUM(F114:F116)</f>
        <v>1724.6</v>
      </c>
      <c r="G113" s="31">
        <f>SUM(G114:G116)</f>
        <v>2329.4</v>
      </c>
      <c r="H113" s="31"/>
      <c r="I113" s="31">
        <f>SUM(I114:I116)</f>
        <v>565.70000000000005</v>
      </c>
      <c r="J113" s="31">
        <f>SUM(J114:J116)</f>
        <v>1122.7</v>
      </c>
      <c r="K113" s="31">
        <f t="shared" ref="K113:Q113" si="22">SUM(K114:K116)</f>
        <v>1826.2</v>
      </c>
      <c r="L113" s="31">
        <v>2434.1</v>
      </c>
      <c r="M113" s="31"/>
      <c r="N113" s="31">
        <f t="shared" si="22"/>
        <v>618.18164000000002</v>
      </c>
      <c r="O113" s="31">
        <f t="shared" si="22"/>
        <v>1304.1054360000001</v>
      </c>
      <c r="P113" s="31">
        <f t="shared" si="22"/>
        <v>1982.8791495999999</v>
      </c>
      <c r="Q113" s="31">
        <f t="shared" si="22"/>
        <v>2511.5</v>
      </c>
      <c r="R113" s="31"/>
      <c r="S113" s="31">
        <f>SUM(S114:S116)</f>
        <v>578.47267499999998</v>
      </c>
      <c r="T113" s="31">
        <f>SUM(T114:T116)</f>
        <v>1230.5318809999999</v>
      </c>
      <c r="U113" s="31">
        <v>1839.8144510000002</v>
      </c>
      <c r="V113" s="31">
        <v>2546.5528210000002</v>
      </c>
      <c r="W113" s="31"/>
      <c r="X113" s="31">
        <f>SUM(X114:X116)</f>
        <v>658.26402880000001</v>
      </c>
      <c r="Y113" s="31">
        <f>SUM(Y114:Y116)</f>
        <v>1333.9640071000001</v>
      </c>
      <c r="Z113" s="31">
        <f>SUM(Z114:Z116)</f>
        <v>2045.7166706000005</v>
      </c>
      <c r="AA113" s="31">
        <f>SUM(AA114:AA116)</f>
        <v>2760.1707096</v>
      </c>
      <c r="AB113" s="31"/>
      <c r="AC113" s="31">
        <f>SUM(AC114:AC116)</f>
        <v>746.33077000000003</v>
      </c>
      <c r="AD113" s="31">
        <f>SUM(AD114:AD116)</f>
        <v>1473.7329699999998</v>
      </c>
      <c r="AE113" s="31">
        <f>SUM(AE114:AE116)</f>
        <v>2121.0053500000004</v>
      </c>
      <c r="AF113" s="31">
        <f>SUM(AF114:AF116)</f>
        <v>2719.1672540000004</v>
      </c>
      <c r="AG113" s="31"/>
      <c r="AH113" s="31">
        <f>SUM(AH114:AH116)</f>
        <v>768.21310000000017</v>
      </c>
      <c r="AI113" s="31">
        <f>SUM(AI114:AI116)</f>
        <v>1532.2206538999999</v>
      </c>
      <c r="AJ113" s="31">
        <f>SUM(AJ114:AJ116)</f>
        <v>2240.3418859000003</v>
      </c>
      <c r="AK113" s="31">
        <f>SUM(AK114:AK116)</f>
        <v>3096.6811868999994</v>
      </c>
      <c r="AL113" s="31"/>
      <c r="AM113" s="31">
        <v>877.76101500000004</v>
      </c>
      <c r="AN113" s="31">
        <f>SUM(AN114:AN116)</f>
        <v>2009.473176</v>
      </c>
      <c r="AO113" s="31">
        <f>SUM(AO114:AO116)</f>
        <v>2986.6187309999991</v>
      </c>
      <c r="AP113" s="31">
        <f>SUM(AP114:AP116)</f>
        <v>3842.5497459999997</v>
      </c>
      <c r="AQ113" s="31"/>
      <c r="AR113" s="31">
        <f>SUM(AR114:AR116)</f>
        <v>1026.5670239999999</v>
      </c>
      <c r="AS113" s="31">
        <f>SUM(AS114:AS116)</f>
        <v>1985.5225599999994</v>
      </c>
      <c r="AT113" s="31">
        <f>SUM(AT114:AT116)</f>
        <v>2992.9292910000004</v>
      </c>
      <c r="AU113" s="31">
        <f>SUM(AU114:AU116)</f>
        <v>3874.2894859999969</v>
      </c>
      <c r="AV113" s="31"/>
      <c r="AW113" s="31">
        <f>SUM(AW114:AW116)</f>
        <v>1104.782287</v>
      </c>
      <c r="AX113" s="151">
        <f>SUM(AX114:AX116)</f>
        <v>2181.8029249999995</v>
      </c>
      <c r="AY113" s="151">
        <f>SUM(AY114:AY116)</f>
        <v>3154.2343520000004</v>
      </c>
      <c r="AZ113" s="31">
        <f>SUM(AZ114:AZ116)</f>
        <v>4258.3729909999993</v>
      </c>
      <c r="BA113" s="31"/>
      <c r="BB113" s="31">
        <f>SUM(BB114:BB116)</f>
        <v>1316.9445949999999</v>
      </c>
      <c r="BC113" s="31">
        <f>SUM(BC114:BC117)</f>
        <v>2253.142499</v>
      </c>
      <c r="BD113" s="31">
        <f>SUM(BD114:BD117)</f>
        <v>3573.7329570000006</v>
      </c>
      <c r="BE113" s="31">
        <f>SUM(BE114:BE117)</f>
        <v>4824.8835399999998</v>
      </c>
      <c r="BF113" s="31"/>
      <c r="BG113" s="31">
        <f>SUM(BG114:BG117)</f>
        <v>1286.0623019999998</v>
      </c>
      <c r="BH113" s="151">
        <f>SUM(BH114:BH117)</f>
        <v>2442.1664948000002</v>
      </c>
      <c r="BI113" s="151">
        <f>SUM(BI114:BI117)</f>
        <v>3506.5766277999996</v>
      </c>
      <c r="BJ113" s="31">
        <f>SUM(BJ114:BJ117)</f>
        <v>4596.8917228</v>
      </c>
      <c r="BK113" s="31"/>
      <c r="BL113" s="31">
        <f>SUM(BL114:BL117)</f>
        <v>1242.021759</v>
      </c>
      <c r="BM113" s="151">
        <f>SUM(BM114:BM117)</f>
        <v>2251.8261120000002</v>
      </c>
      <c r="BN113" s="151">
        <f>SUM(BN114:BN117)</f>
        <v>3252.3837901699999</v>
      </c>
      <c r="BO113" s="151">
        <f>SUM(BO114:BO117)</f>
        <v>4280.8584251700004</v>
      </c>
      <c r="BP113" s="151"/>
      <c r="BQ113" s="31">
        <f>SUM(BQ114:BQ117)</f>
        <v>1337.898136</v>
      </c>
      <c r="BR113" s="151">
        <f>SUM(BR114:BR117)</f>
        <v>2454.2852169999996</v>
      </c>
      <c r="BS113" s="151">
        <f>SUM(BS114:BS117)</f>
        <v>3538.62664</v>
      </c>
      <c r="BT113" s="151">
        <f>SUM(BT114:BT117)</f>
        <v>4645.2749270000004</v>
      </c>
    </row>
    <row r="114" spans="2:72" x14ac:dyDescent="0.25">
      <c r="B114" s="215" t="s">
        <v>105</v>
      </c>
      <c r="C114" s="216" t="s">
        <v>104</v>
      </c>
      <c r="D114" s="39"/>
      <c r="E114" s="39"/>
      <c r="F114" s="39">
        <v>1006.6</v>
      </c>
      <c r="G114" s="29">
        <v>1335.1</v>
      </c>
      <c r="H114" s="29"/>
      <c r="I114" s="29">
        <v>348.6</v>
      </c>
      <c r="J114" s="29">
        <v>644.4</v>
      </c>
      <c r="K114" s="29">
        <v>1001.2</v>
      </c>
      <c r="L114" s="29">
        <v>1385.4</v>
      </c>
      <c r="M114" s="29"/>
      <c r="N114" s="29">
        <v>321.80880000000002</v>
      </c>
      <c r="O114" s="29">
        <v>685.34498000000008</v>
      </c>
      <c r="P114" s="29">
        <v>1041.51252</v>
      </c>
      <c r="Q114" s="29">
        <v>1307.3</v>
      </c>
      <c r="R114" s="29"/>
      <c r="S114" s="29">
        <v>346.55074999999999</v>
      </c>
      <c r="T114" s="29">
        <v>736.41576999999984</v>
      </c>
      <c r="U114" s="29">
        <v>1067.1349300000002</v>
      </c>
      <c r="V114" s="29">
        <v>1457.26343</v>
      </c>
      <c r="W114" s="29"/>
      <c r="X114" s="29">
        <v>409.07796000000008</v>
      </c>
      <c r="Y114" s="29">
        <v>732.20594000000017</v>
      </c>
      <c r="Z114" s="29">
        <v>1091.9534000000003</v>
      </c>
      <c r="AA114" s="29">
        <v>1526.6615999999999</v>
      </c>
      <c r="AB114" s="29"/>
      <c r="AC114" s="29">
        <v>363.38774999999993</v>
      </c>
      <c r="AD114" s="29">
        <v>710.29413999999986</v>
      </c>
      <c r="AE114" s="29">
        <v>980.81943999999999</v>
      </c>
      <c r="AF114" s="29">
        <v>1232.5943400000001</v>
      </c>
      <c r="AG114" s="29"/>
      <c r="AH114" s="29">
        <v>397.20940000000013</v>
      </c>
      <c r="AI114" s="29">
        <v>755.17345699999987</v>
      </c>
      <c r="AJ114" s="29">
        <v>1050.4118800000001</v>
      </c>
      <c r="AK114" s="185">
        <v>1469.6082299999996</v>
      </c>
      <c r="AL114" s="29"/>
      <c r="AM114" s="29">
        <v>394.85786000000007</v>
      </c>
      <c r="AN114" s="29">
        <v>845.86618999999996</v>
      </c>
      <c r="AO114" s="29">
        <v>1248.4268249999998</v>
      </c>
      <c r="AP114" s="185">
        <v>1567.8346430000001</v>
      </c>
      <c r="AQ114" s="29"/>
      <c r="AR114" s="29">
        <v>565.98154599999987</v>
      </c>
      <c r="AS114" s="29">
        <v>973.73432899999989</v>
      </c>
      <c r="AT114" s="29">
        <v>1551.8889010000003</v>
      </c>
      <c r="AU114" s="29">
        <v>2076.5518749999969</v>
      </c>
      <c r="AV114" s="29"/>
      <c r="AW114" s="29">
        <v>612.82316900000001</v>
      </c>
      <c r="AX114" s="185">
        <v>1041.4463019999998</v>
      </c>
      <c r="AY114" s="185">
        <v>1447.4486660000002</v>
      </c>
      <c r="AZ114" s="29">
        <v>1946.6741559999998</v>
      </c>
      <c r="BA114" s="29"/>
      <c r="BB114" s="29">
        <v>645.68095000000005</v>
      </c>
      <c r="BC114" s="29">
        <v>1078.73651</v>
      </c>
      <c r="BD114" s="29">
        <v>1706.5577450000003</v>
      </c>
      <c r="BE114" s="29">
        <v>2053.0029940000004</v>
      </c>
      <c r="BF114" s="29"/>
      <c r="BG114" s="29">
        <v>514.25155999999993</v>
      </c>
      <c r="BH114" s="185">
        <v>990.8072249999999</v>
      </c>
      <c r="BI114" s="185">
        <v>1487.9965569999999</v>
      </c>
      <c r="BJ114" s="29">
        <v>1990.7928469999995</v>
      </c>
      <c r="BK114" s="29"/>
      <c r="BL114" s="29">
        <v>547.58502700000008</v>
      </c>
      <c r="BM114" s="185">
        <v>954.1640470000001</v>
      </c>
      <c r="BN114" s="185">
        <v>1432.6419869999997</v>
      </c>
      <c r="BO114" s="185">
        <v>1898.2933260000004</v>
      </c>
      <c r="BP114" s="185"/>
      <c r="BQ114" s="29">
        <v>580.06605400000012</v>
      </c>
      <c r="BR114" s="185">
        <v>938.21042399999999</v>
      </c>
      <c r="BS114" s="185">
        <v>1437.2021280000001</v>
      </c>
      <c r="BT114" s="185">
        <v>1859.044766</v>
      </c>
    </row>
    <row r="115" spans="2:72" x14ac:dyDescent="0.25">
      <c r="B115" s="215" t="s">
        <v>274</v>
      </c>
      <c r="C115" s="216" t="s">
        <v>275</v>
      </c>
      <c r="D115" s="39"/>
      <c r="E115" s="39"/>
      <c r="F115" s="39">
        <v>201</v>
      </c>
      <c r="G115" s="29">
        <v>252.9</v>
      </c>
      <c r="H115" s="29"/>
      <c r="I115" s="29">
        <v>72.599999999999994</v>
      </c>
      <c r="J115" s="29">
        <v>146.30000000000001</v>
      </c>
      <c r="K115" s="29">
        <v>231.7</v>
      </c>
      <c r="L115" s="29">
        <v>282.7</v>
      </c>
      <c r="M115" s="29"/>
      <c r="N115" s="29">
        <v>73.727650000000025</v>
      </c>
      <c r="O115" s="29">
        <v>136.09520000000003</v>
      </c>
      <c r="P115" s="29">
        <v>186.70462260000005</v>
      </c>
      <c r="Q115" s="29">
        <v>236.9</v>
      </c>
      <c r="R115" s="29"/>
      <c r="S115" s="29">
        <v>46.169699999999999</v>
      </c>
      <c r="T115" s="29">
        <v>101.18507000000001</v>
      </c>
      <c r="U115" s="29">
        <v>155.28808000000004</v>
      </c>
      <c r="V115" s="29">
        <v>223.54727999999994</v>
      </c>
      <c r="W115" s="29"/>
      <c r="X115" s="29">
        <v>67.026049999999998</v>
      </c>
      <c r="Y115" s="29">
        <v>132.01270000000002</v>
      </c>
      <c r="Z115" s="29">
        <v>191.02734000000001</v>
      </c>
      <c r="AA115" s="29">
        <v>298.69105000000002</v>
      </c>
      <c r="AB115" s="29"/>
      <c r="AC115" s="29">
        <v>78.963819999999998</v>
      </c>
      <c r="AD115" s="29">
        <v>196.22853000000001</v>
      </c>
      <c r="AE115" s="29">
        <v>303.27481</v>
      </c>
      <c r="AF115" s="29">
        <v>450.42708400000004</v>
      </c>
      <c r="AG115" s="29"/>
      <c r="AH115" s="29">
        <v>112.00369999999999</v>
      </c>
      <c r="AI115" s="29">
        <v>189.55665999999999</v>
      </c>
      <c r="AJ115" s="29">
        <v>292.96545900000007</v>
      </c>
      <c r="AK115" s="185">
        <v>405.86877000000004</v>
      </c>
      <c r="AL115" s="29"/>
      <c r="AM115" s="29">
        <v>136.70792500000002</v>
      </c>
      <c r="AN115" s="29">
        <v>280.03071399999993</v>
      </c>
      <c r="AO115" s="29">
        <v>404.32003299999985</v>
      </c>
      <c r="AP115" s="185">
        <v>526.15829399999996</v>
      </c>
      <c r="AQ115" s="29"/>
      <c r="AR115" s="29">
        <v>159.55753900000002</v>
      </c>
      <c r="AS115" s="29">
        <v>307.16399499999994</v>
      </c>
      <c r="AT115" s="29">
        <v>486.36182700000001</v>
      </c>
      <c r="AU115" s="29">
        <v>642.95716099999993</v>
      </c>
      <c r="AV115" s="29"/>
      <c r="AW115" s="29">
        <v>192.54755999999998</v>
      </c>
      <c r="AX115" s="185">
        <v>427.07445199999995</v>
      </c>
      <c r="AY115" s="185">
        <v>604.15941300000009</v>
      </c>
      <c r="AZ115" s="29">
        <v>879.50360499999999</v>
      </c>
      <c r="BA115" s="29"/>
      <c r="BB115" s="29">
        <v>273.57061899999997</v>
      </c>
      <c r="BC115" s="29">
        <v>634.55601299999989</v>
      </c>
      <c r="BD115" s="29">
        <v>962.87848000000008</v>
      </c>
      <c r="BE115" s="29">
        <v>1350.8300670000001</v>
      </c>
      <c r="BF115" s="29"/>
      <c r="BG115" s="29">
        <v>349.86656199999993</v>
      </c>
      <c r="BH115" s="185">
        <v>678.79810799999996</v>
      </c>
      <c r="BI115" s="185">
        <v>1051.7623269999999</v>
      </c>
      <c r="BJ115" s="29">
        <v>1412.7255020000002</v>
      </c>
      <c r="BK115" s="29"/>
      <c r="BL115" s="29">
        <v>430.91639999999995</v>
      </c>
      <c r="BM115" s="185">
        <v>807.41833000000008</v>
      </c>
      <c r="BN115" s="185">
        <v>1189.7902759999999</v>
      </c>
      <c r="BO115" s="185">
        <v>1528.3750680000001</v>
      </c>
      <c r="BP115" s="185"/>
      <c r="BQ115" s="29">
        <v>372.45083999999997</v>
      </c>
      <c r="BR115" s="185">
        <v>681.66328699999997</v>
      </c>
      <c r="BS115" s="185">
        <v>1001.6139569999999</v>
      </c>
      <c r="BT115" s="185">
        <v>1236.7972050000001</v>
      </c>
    </row>
    <row r="116" spans="2:72" x14ac:dyDescent="0.25">
      <c r="B116" s="215" t="s">
        <v>29</v>
      </c>
      <c r="C116" s="216" t="s">
        <v>103</v>
      </c>
      <c r="D116" s="39"/>
      <c r="E116" s="39"/>
      <c r="F116" s="39">
        <v>517</v>
      </c>
      <c r="G116" s="29">
        <v>741.4</v>
      </c>
      <c r="H116" s="29"/>
      <c r="I116" s="29">
        <v>144.5</v>
      </c>
      <c r="J116" s="29">
        <v>332</v>
      </c>
      <c r="K116" s="29">
        <v>593.29999999999995</v>
      </c>
      <c r="L116" s="29">
        <v>766.1</v>
      </c>
      <c r="M116" s="29"/>
      <c r="N116" s="29">
        <v>222.64519000000001</v>
      </c>
      <c r="O116" s="29">
        <v>482.665256</v>
      </c>
      <c r="P116" s="29">
        <v>754.66200700000002</v>
      </c>
      <c r="Q116" s="29">
        <v>967.3</v>
      </c>
      <c r="R116" s="29"/>
      <c r="S116" s="29">
        <v>185.75222500000001</v>
      </c>
      <c r="T116" s="29">
        <v>392.93104099999999</v>
      </c>
      <c r="U116" s="29">
        <v>617.39144099999987</v>
      </c>
      <c r="V116" s="29">
        <v>865.74211100000002</v>
      </c>
      <c r="W116" s="29"/>
      <c r="X116" s="29">
        <v>182.16001879999999</v>
      </c>
      <c r="Y116" s="29">
        <v>469.74536709999995</v>
      </c>
      <c r="Z116" s="29">
        <v>762.73593060000007</v>
      </c>
      <c r="AA116" s="29">
        <v>934.81805959999997</v>
      </c>
      <c r="AB116" s="29"/>
      <c r="AC116" s="29">
        <v>303.97920000000005</v>
      </c>
      <c r="AD116" s="29">
        <v>567.21029999999996</v>
      </c>
      <c r="AE116" s="29">
        <v>836.91110000000003</v>
      </c>
      <c r="AF116" s="29">
        <v>1036.1458300000004</v>
      </c>
      <c r="AG116" s="29"/>
      <c r="AH116" s="29">
        <v>259</v>
      </c>
      <c r="AI116" s="29">
        <v>587.49053689999994</v>
      </c>
      <c r="AJ116" s="29">
        <v>896.96454690000007</v>
      </c>
      <c r="AK116" s="185">
        <v>1221.2041868999997</v>
      </c>
      <c r="AL116" s="29"/>
      <c r="AM116" s="29">
        <v>346.19522999999998</v>
      </c>
      <c r="AN116" s="29">
        <v>883.57627200000002</v>
      </c>
      <c r="AO116" s="29">
        <v>1333.8718729999996</v>
      </c>
      <c r="AP116" s="185">
        <v>1748.5568089999997</v>
      </c>
      <c r="AQ116" s="29"/>
      <c r="AR116" s="29">
        <v>301.027939</v>
      </c>
      <c r="AS116" s="29">
        <v>704.62423599999977</v>
      </c>
      <c r="AT116" s="29">
        <v>954.67856300000017</v>
      </c>
      <c r="AU116" s="29">
        <v>1154.7804500000004</v>
      </c>
      <c r="AV116" s="29"/>
      <c r="AW116" s="29">
        <v>299.41155799999996</v>
      </c>
      <c r="AX116" s="185">
        <v>713.28217099999995</v>
      </c>
      <c r="AY116" s="185">
        <v>1102.6262729999999</v>
      </c>
      <c r="AZ116" s="29">
        <v>1432.1952299999996</v>
      </c>
      <c r="BA116" s="29"/>
      <c r="BB116" s="29">
        <v>397.69302599999992</v>
      </c>
      <c r="BC116" s="29">
        <v>539.77402600000005</v>
      </c>
      <c r="BD116" s="29">
        <v>904.23673200000007</v>
      </c>
      <c r="BE116" s="29">
        <v>1415.8314789999999</v>
      </c>
      <c r="BF116" s="29"/>
      <c r="BG116" s="29">
        <v>407.12618000000003</v>
      </c>
      <c r="BH116" s="185">
        <v>739.48225179999997</v>
      </c>
      <c r="BI116" s="185">
        <v>900.92775879999999</v>
      </c>
      <c r="BJ116" s="29">
        <v>1108.4825388000002</v>
      </c>
      <c r="BK116" s="29"/>
      <c r="BL116" s="29">
        <v>234.45575699999995</v>
      </c>
      <c r="BM116" s="185">
        <v>432.46476000000001</v>
      </c>
      <c r="BN116" s="185">
        <v>547.66453799999999</v>
      </c>
      <c r="BO116" s="185">
        <v>746.23336499999982</v>
      </c>
      <c r="BP116" s="185"/>
      <c r="BQ116" s="29">
        <v>366.81586700000008</v>
      </c>
      <c r="BR116" s="185">
        <v>766.20805100000007</v>
      </c>
      <c r="BS116" s="185">
        <v>1002.5822750000001</v>
      </c>
      <c r="BT116" s="185">
        <v>1417.7028760000001</v>
      </c>
    </row>
    <row r="117" spans="2:72" x14ac:dyDescent="0.25">
      <c r="B117" s="215" t="s">
        <v>342</v>
      </c>
      <c r="C117" s="216" t="s">
        <v>341</v>
      </c>
      <c r="D117" s="39"/>
      <c r="E117" s="39"/>
      <c r="F117" s="3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185"/>
      <c r="AL117" s="29"/>
      <c r="AM117" s="29"/>
      <c r="AN117" s="29"/>
      <c r="AO117" s="29"/>
      <c r="AP117" s="185"/>
      <c r="AQ117" s="29"/>
      <c r="AR117" s="29"/>
      <c r="AS117" s="29"/>
      <c r="AT117" s="29"/>
      <c r="AU117" s="29"/>
      <c r="AV117" s="29"/>
      <c r="AW117" s="29"/>
      <c r="AX117" s="185"/>
      <c r="AY117" s="185"/>
      <c r="AZ117" s="29"/>
      <c r="BA117" s="29"/>
      <c r="BB117" s="29"/>
      <c r="BC117" s="39">
        <v>7.594999999999999E-2</v>
      </c>
      <c r="BD117" s="39">
        <v>0.06</v>
      </c>
      <c r="BE117" s="39">
        <v>5.2189999999999994</v>
      </c>
      <c r="BF117" s="39"/>
      <c r="BG117" s="29">
        <v>14.818</v>
      </c>
      <c r="BH117" s="185">
        <v>33.07891</v>
      </c>
      <c r="BI117" s="185">
        <v>65.88998500000001</v>
      </c>
      <c r="BJ117" s="29">
        <v>84.89083500000001</v>
      </c>
      <c r="BK117" s="39"/>
      <c r="BL117" s="29">
        <v>29.064575000000005</v>
      </c>
      <c r="BM117" s="185">
        <v>57.778975000000003</v>
      </c>
      <c r="BN117" s="185">
        <v>82.286989170000012</v>
      </c>
      <c r="BO117" s="185">
        <v>107.95666617000001</v>
      </c>
      <c r="BP117" s="185"/>
      <c r="BQ117" s="29">
        <v>18.565375000000003</v>
      </c>
      <c r="BR117" s="185">
        <v>68.203455000000005</v>
      </c>
      <c r="BS117" s="185">
        <v>97.228279999999998</v>
      </c>
      <c r="BT117" s="185">
        <v>131.73007999999999</v>
      </c>
    </row>
    <row r="118" spans="2:72" s="17" customFormat="1" ht="15" x14ac:dyDescent="0.25">
      <c r="B118" s="37" t="s">
        <v>108</v>
      </c>
      <c r="C118" s="30" t="s">
        <v>107</v>
      </c>
      <c r="D118" s="38"/>
      <c r="E118" s="38"/>
      <c r="F118" s="38">
        <f>SUM(F119:F120)</f>
        <v>1824.4</v>
      </c>
      <c r="G118" s="31">
        <f>SUM(G119:G120)</f>
        <v>2398.7000000000003</v>
      </c>
      <c r="H118" s="31"/>
      <c r="I118" s="31">
        <f>SUM(I119:I120)</f>
        <v>589.5</v>
      </c>
      <c r="J118" s="31">
        <f>SUM(J119:J120)</f>
        <v>1316.9</v>
      </c>
      <c r="K118" s="31">
        <f t="shared" ref="K118:Q118" si="23">SUM(K119:K120)</f>
        <v>1979.2</v>
      </c>
      <c r="L118" s="31">
        <f t="shared" si="23"/>
        <v>2674.1</v>
      </c>
      <c r="M118" s="31"/>
      <c r="N118" s="31">
        <f t="shared" si="23"/>
        <v>691.93547999999998</v>
      </c>
      <c r="O118" s="31">
        <f t="shared" si="23"/>
        <v>1389.1643320000001</v>
      </c>
      <c r="P118" s="31">
        <f t="shared" si="23"/>
        <v>1945.252142000001</v>
      </c>
      <c r="Q118" s="31">
        <f t="shared" si="23"/>
        <v>2520.3000000000002</v>
      </c>
      <c r="R118" s="31"/>
      <c r="S118" s="31">
        <f>SUM(S119:S120)</f>
        <v>613.93436399999996</v>
      </c>
      <c r="T118" s="31">
        <f>SUM(T119:T120)</f>
        <v>1149.6235590000001</v>
      </c>
      <c r="U118" s="31">
        <v>1376.6239580000001</v>
      </c>
      <c r="V118" s="31">
        <v>1781.1152899999997</v>
      </c>
      <c r="W118" s="31"/>
      <c r="X118" s="31">
        <f>SUM(X119:X120)</f>
        <v>552.42542000000014</v>
      </c>
      <c r="Y118" s="31">
        <f>SUM(Y119:Y120)</f>
        <v>1012.1566639999999</v>
      </c>
      <c r="Z118" s="31">
        <v>1534.0011820000002</v>
      </c>
      <c r="AA118" s="31">
        <f>SUM(AA119:AA120)</f>
        <v>2059.5460619999994</v>
      </c>
      <c r="AB118" s="31"/>
      <c r="AC118" s="31">
        <f>SUM(AC119:AC120)</f>
        <v>618.10088199999996</v>
      </c>
      <c r="AD118" s="31">
        <f>SUM(AD119:AD120)</f>
        <v>1259.3884889999999</v>
      </c>
      <c r="AE118" s="31">
        <f>SUM(AE119:AE120)</f>
        <v>1989.5812689999996</v>
      </c>
      <c r="AF118" s="31">
        <f>SUM(AF119:AF120)</f>
        <v>2760.9591919999993</v>
      </c>
      <c r="AG118" s="31"/>
      <c r="AH118" s="31">
        <f>SUM(AH119:AH120)</f>
        <v>676.09738000000016</v>
      </c>
      <c r="AI118" s="31">
        <f>SUM(AI119:AI120)</f>
        <v>1249.3807115000002</v>
      </c>
      <c r="AJ118" s="31">
        <f>SUM(AJ119:AJ120)</f>
        <v>1878.5058195000001</v>
      </c>
      <c r="AK118" s="31">
        <f>SUM(AK119:AK120)</f>
        <v>2472.9235795000009</v>
      </c>
      <c r="AL118" s="31"/>
      <c r="AM118" s="31">
        <v>562.44408999999996</v>
      </c>
      <c r="AN118" s="31">
        <f>SUM(AN119:AN120)</f>
        <v>1048.2034099999996</v>
      </c>
      <c r="AO118" s="31">
        <f>SUM(AO119:AO120)</f>
        <v>1581.7135100000007</v>
      </c>
      <c r="AP118" s="221">
        <f>SUM(AP119:AP120)</f>
        <v>2097.7393230000002</v>
      </c>
      <c r="AQ118" s="31"/>
      <c r="AR118" s="31">
        <f>SUM(AR119:AR120)</f>
        <v>570.01475500000004</v>
      </c>
      <c r="AS118" s="31">
        <f>SUM(AS119:AS120)</f>
        <v>1107.9669139999999</v>
      </c>
      <c r="AT118" s="31">
        <f>SUM(AT119:AT120)</f>
        <v>1618.7711630000003</v>
      </c>
      <c r="AU118" s="221">
        <f>SUM(AU119:AU120)</f>
        <v>2270.8695450000005</v>
      </c>
      <c r="AV118" s="221"/>
      <c r="AW118" s="221">
        <f>SUM(AW119:AW120)</f>
        <v>603.56517599999995</v>
      </c>
      <c r="AX118" s="151">
        <f>SUM(AX119:AX120)</f>
        <v>1161.4848980000002</v>
      </c>
      <c r="AY118" s="151">
        <f>SUM(AY119:AY120)</f>
        <v>1734.1873204000001</v>
      </c>
      <c r="AZ118" s="221">
        <f>SUM(AZ119:AZ120)</f>
        <v>2459.4776095999996</v>
      </c>
      <c r="BA118" s="221"/>
      <c r="BB118" s="221">
        <f>SUM(BB119:BB120)</f>
        <v>741.99396799999988</v>
      </c>
      <c r="BC118" s="221">
        <f>SUM(BC119:BC120)</f>
        <v>1227.9816220000002</v>
      </c>
      <c r="BD118" s="221">
        <f>SUM(BD119:BD120)</f>
        <v>1819.0668929999999</v>
      </c>
      <c r="BE118" s="221">
        <f>SUM(BE119:BE120)</f>
        <v>2360.0405259999998</v>
      </c>
      <c r="BF118" s="221"/>
      <c r="BG118" s="221">
        <f>SUM(BG119:BG120)</f>
        <v>599.92748399999982</v>
      </c>
      <c r="BH118" s="151">
        <f>SUM(BH119:BH120)</f>
        <v>1126.545809</v>
      </c>
      <c r="BI118" s="151">
        <f>SUM(BI119:BI120)</f>
        <v>1809.4261770000001</v>
      </c>
      <c r="BJ118" s="221">
        <f>SUM(BJ119:BJ120)</f>
        <v>2368.6094780000008</v>
      </c>
      <c r="BK118" s="221"/>
      <c r="BL118" s="221">
        <f>SUM(BL119:BL120)</f>
        <v>674.95255499999985</v>
      </c>
      <c r="BM118" s="151">
        <f>SUM(BM119:BM120)</f>
        <v>1263.2477360000003</v>
      </c>
      <c r="BN118" s="151">
        <f>SUM(BN119:BN120)</f>
        <v>1887.2634710000002</v>
      </c>
      <c r="BO118" s="151">
        <f>SUM(BO119:BO120)</f>
        <v>2449.5635940000002</v>
      </c>
      <c r="BP118" s="151"/>
      <c r="BQ118" s="221">
        <f>SUM(BQ119:BQ120)</f>
        <v>702.14407499999993</v>
      </c>
      <c r="BR118" s="151">
        <f>SUM(BR119:BR120)</f>
        <v>1325.8438299999998</v>
      </c>
      <c r="BS118" s="151">
        <f>SUM(BS119:BS120)</f>
        <v>1954.1228610000001</v>
      </c>
      <c r="BT118" s="151">
        <f>SUM(BT119:BT120)</f>
        <v>2486.2489729999993</v>
      </c>
    </row>
    <row r="119" spans="2:72" x14ac:dyDescent="0.25">
      <c r="B119" s="215" t="s">
        <v>30</v>
      </c>
      <c r="C119" s="216" t="s">
        <v>109</v>
      </c>
      <c r="D119" s="39"/>
      <c r="E119" s="39"/>
      <c r="F119" s="39">
        <v>1767.4</v>
      </c>
      <c r="G119" s="29">
        <v>2311.4</v>
      </c>
      <c r="H119" s="29"/>
      <c r="I119" s="29">
        <v>560.6</v>
      </c>
      <c r="J119" s="29">
        <v>1275.4000000000001</v>
      </c>
      <c r="K119" s="29">
        <v>1909.8</v>
      </c>
      <c r="L119" s="29">
        <v>2567.4</v>
      </c>
      <c r="M119" s="29"/>
      <c r="N119" s="29">
        <v>657.82848000000001</v>
      </c>
      <c r="O119" s="29">
        <v>1336.9423320000001</v>
      </c>
      <c r="P119" s="29">
        <v>1888.6581420000009</v>
      </c>
      <c r="Q119" s="29">
        <v>2431.5</v>
      </c>
      <c r="R119" s="29"/>
      <c r="S119" s="29">
        <v>595.97136399999999</v>
      </c>
      <c r="T119" s="29">
        <v>1124.4815590000001</v>
      </c>
      <c r="U119" s="29">
        <v>1337.3359580000001</v>
      </c>
      <c r="V119" s="29">
        <v>1725.5002899999997</v>
      </c>
      <c r="W119" s="29"/>
      <c r="X119" s="29">
        <v>537.57532000000015</v>
      </c>
      <c r="Y119" s="29">
        <v>975.33566399999984</v>
      </c>
      <c r="Z119" s="29">
        <v>1471.2922820000001</v>
      </c>
      <c r="AA119" s="29">
        <v>1952.8122619999997</v>
      </c>
      <c r="AB119" s="29"/>
      <c r="AC119" s="29">
        <v>484.68988200000001</v>
      </c>
      <c r="AD119" s="29">
        <v>963.05048899999997</v>
      </c>
      <c r="AE119" s="29">
        <v>1530.0399689999997</v>
      </c>
      <c r="AF119" s="29">
        <v>2075.9502919999995</v>
      </c>
      <c r="AG119" s="29"/>
      <c r="AH119" s="29">
        <v>544.40348000000017</v>
      </c>
      <c r="AI119" s="29">
        <v>1095.0658115000001</v>
      </c>
      <c r="AJ119" s="29">
        <v>1685.9009195000001</v>
      </c>
      <c r="AK119" s="185">
        <v>2243.5186795000009</v>
      </c>
      <c r="AL119" s="29"/>
      <c r="AM119" s="29">
        <v>523.93259</v>
      </c>
      <c r="AN119" s="29">
        <v>994.13244999999972</v>
      </c>
      <c r="AO119" s="29">
        <v>1485.6736380000007</v>
      </c>
      <c r="AP119" s="185">
        <v>1974.3892650000003</v>
      </c>
      <c r="AQ119" s="29"/>
      <c r="AR119" s="29">
        <v>521.86643300000003</v>
      </c>
      <c r="AS119" s="29">
        <v>1026.8246519999998</v>
      </c>
      <c r="AT119" s="29">
        <v>1521.4798910000004</v>
      </c>
      <c r="AU119" s="29">
        <v>2140.9150000000004</v>
      </c>
      <c r="AV119" s="29"/>
      <c r="AW119" s="29">
        <v>585.72283599999992</v>
      </c>
      <c r="AX119" s="185">
        <v>1097.2559930000002</v>
      </c>
      <c r="AY119" s="185">
        <v>1594.0458904000002</v>
      </c>
      <c r="AZ119" s="29">
        <v>2237.4090465999998</v>
      </c>
      <c r="BA119" s="29"/>
      <c r="BB119" s="29">
        <v>687.49336799999992</v>
      </c>
      <c r="BC119" s="29">
        <v>1165.7810220000003</v>
      </c>
      <c r="BD119" s="29">
        <v>1724.178899</v>
      </c>
      <c r="BE119" s="29">
        <v>2209.7908319999997</v>
      </c>
      <c r="BF119" s="29"/>
      <c r="BG119" s="29">
        <v>589.29275199999984</v>
      </c>
      <c r="BH119" s="185">
        <v>1107.111277</v>
      </c>
      <c r="BI119" s="185">
        <v>1744.7045450000001</v>
      </c>
      <c r="BJ119" s="29">
        <v>2290.7828960000006</v>
      </c>
      <c r="BK119" s="29"/>
      <c r="BL119" s="29">
        <v>642.99545499999988</v>
      </c>
      <c r="BM119" s="185">
        <v>1216.8642560000003</v>
      </c>
      <c r="BN119" s="185">
        <v>1796.1142910000003</v>
      </c>
      <c r="BO119" s="185">
        <v>2338.9449140000002</v>
      </c>
      <c r="BP119" s="185"/>
      <c r="BQ119" s="29">
        <v>678.56282499999998</v>
      </c>
      <c r="BR119" s="185">
        <v>1280.0337799999998</v>
      </c>
      <c r="BS119" s="185">
        <v>1881.359111</v>
      </c>
      <c r="BT119" s="185">
        <v>2402.8852229999993</v>
      </c>
    </row>
    <row r="120" spans="2:72" x14ac:dyDescent="0.25">
      <c r="B120" s="215" t="s">
        <v>110</v>
      </c>
      <c r="C120" s="216" t="s">
        <v>111</v>
      </c>
      <c r="D120" s="39"/>
      <c r="E120" s="39"/>
      <c r="F120" s="39">
        <v>57</v>
      </c>
      <c r="G120" s="29">
        <v>87.3</v>
      </c>
      <c r="H120" s="29"/>
      <c r="I120" s="29">
        <v>28.9</v>
      </c>
      <c r="J120" s="29">
        <v>41.5</v>
      </c>
      <c r="K120" s="29">
        <v>69.400000000000006</v>
      </c>
      <c r="L120" s="29">
        <v>106.7</v>
      </c>
      <c r="M120" s="29"/>
      <c r="N120" s="29">
        <v>34.106999999999999</v>
      </c>
      <c r="O120" s="29">
        <v>52.221999999999994</v>
      </c>
      <c r="P120" s="29">
        <v>56.593999999999994</v>
      </c>
      <c r="Q120" s="29">
        <v>88.8</v>
      </c>
      <c r="R120" s="29"/>
      <c r="S120" s="29">
        <v>17.963000000000001</v>
      </c>
      <c r="T120" s="29">
        <v>25.141999999999996</v>
      </c>
      <c r="U120" s="29">
        <v>39.288000000000004</v>
      </c>
      <c r="V120" s="29">
        <v>55.615000000000009</v>
      </c>
      <c r="W120" s="29"/>
      <c r="X120" s="29">
        <v>14.850099999999996</v>
      </c>
      <c r="Y120" s="29">
        <v>36.820999999999998</v>
      </c>
      <c r="Z120" s="29">
        <v>62.7089</v>
      </c>
      <c r="AA120" s="29">
        <v>106.73379999999997</v>
      </c>
      <c r="AB120" s="29"/>
      <c r="AC120" s="29">
        <v>133.411</v>
      </c>
      <c r="AD120" s="29">
        <v>296.33799999999991</v>
      </c>
      <c r="AE120" s="29">
        <v>459.54129999999992</v>
      </c>
      <c r="AF120" s="29">
        <v>685.00889999999993</v>
      </c>
      <c r="AG120" s="29"/>
      <c r="AH120" s="29">
        <v>131.69390000000001</v>
      </c>
      <c r="AI120" s="29">
        <v>154.31489999999999</v>
      </c>
      <c r="AJ120" s="29">
        <v>192.60490000000004</v>
      </c>
      <c r="AK120" s="185">
        <v>229.4049</v>
      </c>
      <c r="AL120" s="29"/>
      <c r="AM120" s="29">
        <v>38.511499999999998</v>
      </c>
      <c r="AN120" s="29">
        <v>54.070960000000007</v>
      </c>
      <c r="AO120" s="29">
        <v>96.039871999999988</v>
      </c>
      <c r="AP120" s="185">
        <v>123.350058</v>
      </c>
      <c r="AQ120" s="29"/>
      <c r="AR120" s="29">
        <v>48.148322000000007</v>
      </c>
      <c r="AS120" s="29">
        <v>81.142261999999988</v>
      </c>
      <c r="AT120" s="29">
        <v>97.291271999999992</v>
      </c>
      <c r="AU120" s="29">
        <v>129.95454500000002</v>
      </c>
      <c r="AV120" s="29"/>
      <c r="AW120" s="29">
        <v>17.842340000000004</v>
      </c>
      <c r="AX120" s="185">
        <v>64.228905000000026</v>
      </c>
      <c r="AY120" s="185">
        <v>140.14142999999999</v>
      </c>
      <c r="AZ120" s="29">
        <v>222.06856299999998</v>
      </c>
      <c r="BA120" s="29"/>
      <c r="BB120" s="29">
        <v>54.500600000000006</v>
      </c>
      <c r="BC120" s="29">
        <v>62.200600000000001</v>
      </c>
      <c r="BD120" s="29">
        <v>94.887994000000006</v>
      </c>
      <c r="BE120" s="29">
        <v>150.24969400000001</v>
      </c>
      <c r="BF120" s="29"/>
      <c r="BG120" s="29">
        <v>10.634732</v>
      </c>
      <c r="BH120" s="185">
        <v>19.434532000000001</v>
      </c>
      <c r="BI120" s="185">
        <v>64.721632</v>
      </c>
      <c r="BJ120" s="29">
        <v>77.826582000000002</v>
      </c>
      <c r="BK120" s="29"/>
      <c r="BL120" s="29">
        <v>31.957100000000001</v>
      </c>
      <c r="BM120" s="185">
        <v>46.383479999999999</v>
      </c>
      <c r="BN120" s="185">
        <v>91.149180000000001</v>
      </c>
      <c r="BO120" s="185">
        <v>110.61867999999998</v>
      </c>
      <c r="BP120" s="185"/>
      <c r="BQ120" s="29">
        <v>23.581249999999997</v>
      </c>
      <c r="BR120" s="185">
        <v>45.810049999999997</v>
      </c>
      <c r="BS120" s="185">
        <v>72.763750000000002</v>
      </c>
      <c r="BT120" s="185">
        <v>83.363749999999996</v>
      </c>
    </row>
    <row r="121" spans="2:72" s="17" customFormat="1" ht="15" x14ac:dyDescent="0.25">
      <c r="B121" s="37" t="s">
        <v>98</v>
      </c>
      <c r="C121" s="30" t="s">
        <v>99</v>
      </c>
      <c r="D121" s="38"/>
      <c r="E121" s="38"/>
      <c r="F121" s="38">
        <v>141.30000000000001</v>
      </c>
      <c r="G121" s="31">
        <v>186.7</v>
      </c>
      <c r="H121" s="31"/>
      <c r="I121" s="31">
        <v>49</v>
      </c>
      <c r="J121" s="31">
        <v>94.5</v>
      </c>
      <c r="K121" s="31">
        <v>143.5</v>
      </c>
      <c r="L121" s="31">
        <v>192.5</v>
      </c>
      <c r="M121" s="31"/>
      <c r="N121" s="31">
        <v>43.986015999999992</v>
      </c>
      <c r="O121" s="31">
        <v>90.216104499999844</v>
      </c>
      <c r="P121" s="31">
        <v>146.1686134999994</v>
      </c>
      <c r="Q121" s="31">
        <v>194.8</v>
      </c>
      <c r="R121" s="31"/>
      <c r="S121" s="31">
        <v>59.706202500000174</v>
      </c>
      <c r="T121" s="31">
        <v>112.70714199999998</v>
      </c>
      <c r="U121" s="31">
        <v>162.63847700000025</v>
      </c>
      <c r="V121" s="31">
        <v>214.06897049999975</v>
      </c>
      <c r="W121" s="31"/>
      <c r="X121" s="31">
        <v>40.494544499999996</v>
      </c>
      <c r="Y121" s="31">
        <v>83.627072500000196</v>
      </c>
      <c r="Z121" s="31">
        <v>133.228116</v>
      </c>
      <c r="AA121" s="31">
        <v>186.80701550000001</v>
      </c>
      <c r="AB121" s="31"/>
      <c r="AC121" s="31">
        <v>56.645432</v>
      </c>
      <c r="AD121" s="31">
        <v>109.30223149999999</v>
      </c>
      <c r="AE121" s="31">
        <v>163.9349115</v>
      </c>
      <c r="AF121" s="31">
        <v>222.69831150000002</v>
      </c>
      <c r="AG121" s="31"/>
      <c r="AH121" s="31">
        <v>59.299051000000006</v>
      </c>
      <c r="AI121" s="31">
        <v>118.667</v>
      </c>
      <c r="AJ121" s="31">
        <v>178.25100600000002</v>
      </c>
      <c r="AK121" s="151">
        <v>236.47403299999999</v>
      </c>
      <c r="AL121" s="31"/>
      <c r="AM121" s="31">
        <v>59.504673500000003</v>
      </c>
      <c r="AN121" s="31">
        <v>118.05108850000002</v>
      </c>
      <c r="AO121" s="31">
        <v>179.16975149999999</v>
      </c>
      <c r="AP121" s="151">
        <v>237.17782799999995</v>
      </c>
      <c r="AQ121" s="31"/>
      <c r="AR121" s="31">
        <v>56.753401500000002</v>
      </c>
      <c r="AS121" s="31">
        <v>93.341780499999999</v>
      </c>
      <c r="AT121" s="31">
        <v>153.22811200000001</v>
      </c>
      <c r="AU121" s="31">
        <v>210.621669</v>
      </c>
      <c r="AV121" s="31"/>
      <c r="AW121" s="31">
        <v>56.2682255</v>
      </c>
      <c r="AX121" s="151">
        <v>115.4162895</v>
      </c>
      <c r="AY121" s="151">
        <v>175.03942999999998</v>
      </c>
      <c r="AZ121" s="31">
        <v>227.47334599999996</v>
      </c>
      <c r="BA121" s="31"/>
      <c r="BB121" s="31">
        <v>54.329884499999999</v>
      </c>
      <c r="BC121" s="31">
        <v>104.08024399999999</v>
      </c>
      <c r="BD121" s="31">
        <v>144.70346799999999</v>
      </c>
      <c r="BE121" s="31">
        <v>189.33751999999996</v>
      </c>
      <c r="BF121" s="31"/>
      <c r="BG121" s="31">
        <v>41.602465999999993</v>
      </c>
      <c r="BH121" s="151">
        <v>85.0944705</v>
      </c>
      <c r="BI121" s="151">
        <v>134.173326</v>
      </c>
      <c r="BJ121" s="31">
        <v>182.36830300000003</v>
      </c>
      <c r="BK121" s="31"/>
      <c r="BL121" s="31">
        <v>52.360302499999996</v>
      </c>
      <c r="BM121" s="151">
        <v>107.85521949999999</v>
      </c>
      <c r="BN121" s="151">
        <v>165.03575549999999</v>
      </c>
      <c r="BO121" s="151">
        <v>220.17260300000001</v>
      </c>
      <c r="BP121" s="151"/>
      <c r="BQ121" s="31">
        <v>56.219340500000001</v>
      </c>
      <c r="BR121" s="151">
        <v>111.35476099999998</v>
      </c>
      <c r="BS121" s="151">
        <v>162.46662349999997</v>
      </c>
      <c r="BT121" s="151">
        <v>212.13019650000001</v>
      </c>
    </row>
    <row r="122" spans="2:72" s="17" customFormat="1" ht="15" x14ac:dyDescent="0.25">
      <c r="B122" s="37" t="s">
        <v>165</v>
      </c>
      <c r="C122" s="30" t="s">
        <v>166</v>
      </c>
      <c r="D122" s="38"/>
      <c r="E122" s="38"/>
      <c r="F122" s="38">
        <v>595.4</v>
      </c>
      <c r="G122" s="31">
        <v>773.6</v>
      </c>
      <c r="H122" s="31"/>
      <c r="I122" s="31">
        <v>170.2</v>
      </c>
      <c r="J122" s="31">
        <v>347.40000000000003</v>
      </c>
      <c r="K122" s="31">
        <v>538.79999999999995</v>
      </c>
      <c r="L122" s="31">
        <v>706.9</v>
      </c>
      <c r="M122" s="31"/>
      <c r="N122" s="31">
        <v>195.63095710000005</v>
      </c>
      <c r="O122" s="31">
        <v>404.12576449999978</v>
      </c>
      <c r="P122" s="31">
        <v>598.76102509999942</v>
      </c>
      <c r="Q122" s="31">
        <v>781.6</v>
      </c>
      <c r="R122" s="31"/>
      <c r="S122" s="31">
        <v>194.97653260000013</v>
      </c>
      <c r="T122" s="31">
        <v>383.54262929999993</v>
      </c>
      <c r="U122" s="31">
        <v>490.80388329999965</v>
      </c>
      <c r="V122" s="31">
        <v>716.15570939999725</v>
      </c>
      <c r="W122" s="31"/>
      <c r="X122" s="31">
        <v>172.83146340000013</v>
      </c>
      <c r="Y122" s="31">
        <v>359.66684570000007</v>
      </c>
      <c r="Z122" s="31">
        <v>545.38141000000019</v>
      </c>
      <c r="AA122" s="31">
        <v>736.48145390000002</v>
      </c>
      <c r="AB122" s="31"/>
      <c r="AC122" s="31">
        <v>189.63661370000003</v>
      </c>
      <c r="AD122" s="31">
        <v>394.39329940000005</v>
      </c>
      <c r="AE122" s="31">
        <v>574.39281770000002</v>
      </c>
      <c r="AF122" s="31">
        <v>761.27841610000007</v>
      </c>
      <c r="AG122" s="31"/>
      <c r="AH122" s="31">
        <v>176.87700940000002</v>
      </c>
      <c r="AI122" s="31">
        <v>392.01784839999999</v>
      </c>
      <c r="AJ122" s="31">
        <v>586.68558949999999</v>
      </c>
      <c r="AK122" s="151">
        <v>799.07179689999987</v>
      </c>
      <c r="AL122" s="31"/>
      <c r="AM122" s="31">
        <v>178.37659160000001</v>
      </c>
      <c r="AN122" s="31">
        <v>374.43989240000008</v>
      </c>
      <c r="AO122" s="31">
        <v>578.51251523999997</v>
      </c>
      <c r="AP122" s="151">
        <v>796.98551984000005</v>
      </c>
      <c r="AQ122" s="31"/>
      <c r="AR122" s="31">
        <v>237.2004724</v>
      </c>
      <c r="AS122" s="31">
        <v>494.23539899999997</v>
      </c>
      <c r="AT122" s="31">
        <v>741.82686779999995</v>
      </c>
      <c r="AU122" s="31">
        <v>1047.5374778</v>
      </c>
      <c r="AV122" s="31"/>
      <c r="AW122" s="31">
        <v>258.07182579999994</v>
      </c>
      <c r="AX122" s="151">
        <v>558.55039920000002</v>
      </c>
      <c r="AY122" s="151">
        <v>811.95838779999997</v>
      </c>
      <c r="AZ122" s="31">
        <v>1133.8138996</v>
      </c>
      <c r="BA122" s="31"/>
      <c r="BB122" s="31">
        <v>299.20843010000004</v>
      </c>
      <c r="BC122" s="31">
        <v>482.77086329999997</v>
      </c>
      <c r="BD122" s="31">
        <v>676.41654240000003</v>
      </c>
      <c r="BE122" s="31">
        <v>943.07168830000001</v>
      </c>
      <c r="BF122" s="31"/>
      <c r="BG122" s="31">
        <v>246.78887180000004</v>
      </c>
      <c r="BH122" s="151">
        <v>468.64174360000004</v>
      </c>
      <c r="BI122" s="151">
        <v>784.74189780000017</v>
      </c>
      <c r="BJ122" s="31">
        <v>1021.8342152</v>
      </c>
      <c r="BK122" s="31"/>
      <c r="BL122" s="31">
        <v>214.34017</v>
      </c>
      <c r="BM122" s="151">
        <v>486.63438099999996</v>
      </c>
      <c r="BN122" s="151">
        <v>792.09903309999993</v>
      </c>
      <c r="BO122" s="151">
        <v>1119.1117742000001</v>
      </c>
      <c r="BP122" s="151"/>
      <c r="BQ122" s="31">
        <v>303.4574672</v>
      </c>
      <c r="BR122" s="151">
        <v>667.36683030000006</v>
      </c>
      <c r="BS122" s="151">
        <v>979.19013269999994</v>
      </c>
      <c r="BT122" s="151">
        <v>1381.6393783999997</v>
      </c>
    </row>
    <row r="123" spans="2:72" x14ac:dyDescent="0.25">
      <c r="B123" s="215" t="s">
        <v>145</v>
      </c>
      <c r="C123" s="216" t="s">
        <v>146</v>
      </c>
      <c r="D123" s="39"/>
      <c r="E123" s="39"/>
      <c r="F123" s="39">
        <v>207.2</v>
      </c>
      <c r="G123" s="29">
        <v>272.8</v>
      </c>
      <c r="H123" s="29"/>
      <c r="I123" s="29">
        <v>69.3</v>
      </c>
      <c r="J123" s="29">
        <v>135.30000000000001</v>
      </c>
      <c r="K123" s="29">
        <v>205.6</v>
      </c>
      <c r="L123" s="29">
        <v>262.3</v>
      </c>
      <c r="M123" s="29"/>
      <c r="N123" s="29">
        <v>55.533700000000003</v>
      </c>
      <c r="O123" s="29">
        <v>103.43877500000001</v>
      </c>
      <c r="P123" s="29">
        <v>147.65390499999995</v>
      </c>
      <c r="Q123" s="29">
        <v>207.7</v>
      </c>
      <c r="R123" s="29"/>
      <c r="S123" s="29">
        <v>52.629984999999998</v>
      </c>
      <c r="T123" s="29">
        <v>117.96184500000001</v>
      </c>
      <c r="U123" s="29">
        <v>160.95719</v>
      </c>
      <c r="V123" s="29">
        <v>249.15932500000002</v>
      </c>
      <c r="W123" s="29"/>
      <c r="X123" s="29">
        <v>40.400544999999994</v>
      </c>
      <c r="Y123" s="29">
        <v>111.96938</v>
      </c>
      <c r="Z123" s="29">
        <v>145.4238</v>
      </c>
      <c r="AA123" s="29">
        <v>175.11195499999999</v>
      </c>
      <c r="AB123" s="29"/>
      <c r="AC123" s="29">
        <v>36.762435000000011</v>
      </c>
      <c r="AD123" s="29">
        <v>74.972234999999998</v>
      </c>
      <c r="AE123" s="29">
        <v>104.319705</v>
      </c>
      <c r="AF123" s="29">
        <v>130.91582000000002</v>
      </c>
      <c r="AG123" s="29"/>
      <c r="AH123" s="29">
        <v>31.603190000000001</v>
      </c>
      <c r="AI123" s="29">
        <v>82.560544999999991</v>
      </c>
      <c r="AJ123" s="29">
        <v>108.47896999999999</v>
      </c>
      <c r="AK123" s="185">
        <v>159.93552999999997</v>
      </c>
      <c r="AL123" s="29"/>
      <c r="AM123" s="29">
        <v>39.149239999999999</v>
      </c>
      <c r="AN123" s="29">
        <v>77.713414999999998</v>
      </c>
      <c r="AO123" s="29">
        <v>110.44092499999999</v>
      </c>
      <c r="AP123" s="185">
        <v>164.02457999999999</v>
      </c>
      <c r="AQ123" s="29"/>
      <c r="AR123" s="29">
        <v>70.440256999999988</v>
      </c>
      <c r="AS123" s="29">
        <v>165.00190699999999</v>
      </c>
      <c r="AT123" s="29">
        <v>241.99800099999999</v>
      </c>
      <c r="AU123" s="29">
        <v>317.27568700000006</v>
      </c>
      <c r="AV123" s="29"/>
      <c r="AW123" s="29">
        <v>97.673680000000004</v>
      </c>
      <c r="AX123" s="185">
        <v>224.72636100000003</v>
      </c>
      <c r="AY123" s="185">
        <v>303.21158699999995</v>
      </c>
      <c r="AZ123" s="29">
        <v>439.90508699999998</v>
      </c>
      <c r="BA123" s="29"/>
      <c r="BB123" s="29">
        <v>127.13165000000001</v>
      </c>
      <c r="BC123" s="29">
        <v>148.27633799999998</v>
      </c>
      <c r="BD123" s="29">
        <v>173.06313800000001</v>
      </c>
      <c r="BE123" s="29">
        <v>288.35062799999997</v>
      </c>
      <c r="BF123" s="29"/>
      <c r="BG123" s="29">
        <v>108.60030000000002</v>
      </c>
      <c r="BH123" s="185">
        <v>166.67914999999999</v>
      </c>
      <c r="BI123" s="185">
        <v>299.27967700000005</v>
      </c>
      <c r="BJ123" s="29">
        <v>393.44787700000001</v>
      </c>
      <c r="BK123" s="29"/>
      <c r="BL123" s="29">
        <v>64.763499999999993</v>
      </c>
      <c r="BM123" s="185">
        <v>134.6146</v>
      </c>
      <c r="BN123" s="185">
        <v>223.84685000000002</v>
      </c>
      <c r="BO123" s="185">
        <v>332.11505</v>
      </c>
      <c r="BP123" s="185"/>
      <c r="BQ123" s="29">
        <v>105.61398699999999</v>
      </c>
      <c r="BR123" s="185">
        <v>291.58123700000004</v>
      </c>
      <c r="BS123" s="185">
        <v>380.28818699999994</v>
      </c>
      <c r="BT123" s="185">
        <v>570.91158700000005</v>
      </c>
    </row>
    <row r="124" spans="2:72" x14ac:dyDescent="0.25">
      <c r="B124" s="215" t="s">
        <v>272</v>
      </c>
      <c r="C124" s="216" t="s">
        <v>273</v>
      </c>
      <c r="D124" s="39"/>
      <c r="E124" s="39"/>
      <c r="F124" s="3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>
        <v>9</v>
      </c>
      <c r="Y124" s="29">
        <v>17</v>
      </c>
      <c r="Z124" s="29">
        <v>33</v>
      </c>
      <c r="AA124" s="29">
        <v>50.9</v>
      </c>
      <c r="AB124" s="29"/>
      <c r="AC124" s="29">
        <v>16.3</v>
      </c>
      <c r="AD124" s="29">
        <v>31.5</v>
      </c>
      <c r="AE124" s="29">
        <v>54.5</v>
      </c>
      <c r="AF124" s="29">
        <v>75.448665999999989</v>
      </c>
      <c r="AG124" s="29"/>
      <c r="AH124" s="29">
        <v>24.219000000000001</v>
      </c>
      <c r="AI124" s="29">
        <v>48.747550000000011</v>
      </c>
      <c r="AJ124" s="29">
        <v>89.639150000000001</v>
      </c>
      <c r="AK124" s="185">
        <v>121.38410000000003</v>
      </c>
      <c r="AL124" s="29"/>
      <c r="AM124" s="29">
        <v>23.025950000000005</v>
      </c>
      <c r="AN124" s="29">
        <v>52.925000000000004</v>
      </c>
      <c r="AO124" s="29">
        <v>83.36471453999998</v>
      </c>
      <c r="AP124" s="185">
        <v>118.62593754000002</v>
      </c>
      <c r="AQ124" s="29"/>
      <c r="AR124" s="29">
        <v>34.21848</v>
      </c>
      <c r="AS124" s="29">
        <v>58.429979999999986</v>
      </c>
      <c r="AT124" s="29">
        <v>80.418480000000002</v>
      </c>
      <c r="AU124" s="29">
        <v>153.43758200000002</v>
      </c>
      <c r="AV124" s="29"/>
      <c r="AW124" s="29">
        <v>36.888528999999991</v>
      </c>
      <c r="AX124" s="185">
        <v>68.623428999999987</v>
      </c>
      <c r="AY124" s="185">
        <v>109.079679</v>
      </c>
      <c r="AZ124" s="29">
        <v>150.16307900000001</v>
      </c>
      <c r="BA124" s="29"/>
      <c r="BB124" s="29">
        <v>48.510570000000016</v>
      </c>
      <c r="BC124" s="29">
        <v>60.807971999999992</v>
      </c>
      <c r="BD124" s="29">
        <v>74.605369999999994</v>
      </c>
      <c r="BE124" s="29">
        <v>85.544569999999993</v>
      </c>
      <c r="BF124" s="29"/>
      <c r="BG124" s="29">
        <v>14.9727</v>
      </c>
      <c r="BH124" s="185">
        <v>31.485199999999999</v>
      </c>
      <c r="BI124" s="185">
        <v>62.532399999999996</v>
      </c>
      <c r="BJ124" s="29">
        <v>74.741900000000001</v>
      </c>
      <c r="BK124" s="29"/>
      <c r="BL124" s="29">
        <v>25.958500000000004</v>
      </c>
      <c r="BM124" s="185">
        <v>80.365749999999991</v>
      </c>
      <c r="BN124" s="185">
        <v>152.80575000000002</v>
      </c>
      <c r="BO124" s="185">
        <v>210.96304999999998</v>
      </c>
      <c r="BP124" s="185"/>
      <c r="BQ124" s="29">
        <v>64.688199999999995</v>
      </c>
      <c r="BR124" s="185">
        <v>109.38420000000001</v>
      </c>
      <c r="BS124" s="185">
        <v>194.04739999999998</v>
      </c>
      <c r="BT124" s="185">
        <v>274.42020000000002</v>
      </c>
    </row>
    <row r="125" spans="2:72" x14ac:dyDescent="0.25">
      <c r="B125" s="215" t="s">
        <v>333</v>
      </c>
      <c r="C125" s="216" t="s">
        <v>334</v>
      </c>
      <c r="D125" s="39"/>
      <c r="E125" s="39"/>
      <c r="F125" s="3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185"/>
      <c r="AL125" s="29"/>
      <c r="AM125" s="29"/>
      <c r="AN125" s="29"/>
      <c r="AO125" s="29"/>
      <c r="AP125" s="185"/>
      <c r="AQ125" s="29"/>
      <c r="AR125" s="29"/>
      <c r="AS125" s="29"/>
      <c r="AT125" s="29"/>
      <c r="AU125" s="29"/>
      <c r="AV125" s="29"/>
      <c r="AW125" s="29"/>
      <c r="AX125" s="185"/>
      <c r="AY125" s="185"/>
      <c r="AZ125" s="29"/>
      <c r="BA125" s="29"/>
      <c r="BB125" s="29"/>
      <c r="BC125" s="29"/>
      <c r="BD125" s="29"/>
      <c r="BE125" s="29">
        <v>3.7920000000000003</v>
      </c>
      <c r="BF125" s="29"/>
      <c r="BG125" s="29">
        <v>3.0819999999999999</v>
      </c>
      <c r="BH125" s="185">
        <v>5.274</v>
      </c>
      <c r="BI125" s="185">
        <v>7.6580000000000004</v>
      </c>
      <c r="BJ125" s="29">
        <v>10.787000000000001</v>
      </c>
      <c r="BK125" s="29"/>
      <c r="BL125" s="29">
        <v>5.9160000000000004</v>
      </c>
      <c r="BM125" s="185">
        <v>13.26</v>
      </c>
      <c r="BN125" s="185">
        <v>18.896000000000001</v>
      </c>
      <c r="BO125" s="185">
        <v>23.315999999999999</v>
      </c>
      <c r="BP125" s="185"/>
      <c r="BQ125" s="29">
        <v>4.3920000000000003</v>
      </c>
      <c r="BR125" s="185">
        <v>7.92</v>
      </c>
      <c r="BS125" s="185">
        <v>14.875999999999999</v>
      </c>
      <c r="BT125" s="185">
        <v>21.512</v>
      </c>
    </row>
    <row r="126" spans="2:72" s="17" customFormat="1" ht="15" x14ac:dyDescent="0.25">
      <c r="B126" s="37" t="s">
        <v>26</v>
      </c>
      <c r="C126" s="30" t="s">
        <v>95</v>
      </c>
      <c r="D126" s="38"/>
      <c r="E126" s="38"/>
      <c r="F126" s="38">
        <v>0</v>
      </c>
      <c r="G126" s="31">
        <v>0</v>
      </c>
      <c r="H126" s="31"/>
      <c r="I126" s="31">
        <v>0</v>
      </c>
      <c r="J126" s="31">
        <v>0</v>
      </c>
      <c r="K126" s="31">
        <v>7.6</v>
      </c>
      <c r="L126" s="31">
        <f>11.5-3.9</f>
        <v>7.6</v>
      </c>
      <c r="M126" s="31"/>
      <c r="N126" s="31">
        <v>19.451450000000001</v>
      </c>
      <c r="O126" s="31">
        <v>37.628749999999911</v>
      </c>
      <c r="P126" s="31">
        <v>76.519350000000145</v>
      </c>
      <c r="Q126" s="31">
        <v>179.8</v>
      </c>
      <c r="R126" s="31"/>
      <c r="S126" s="31">
        <v>60.771900000000016</v>
      </c>
      <c r="T126" s="31">
        <v>168.31628000000006</v>
      </c>
      <c r="U126" s="31">
        <v>259.40614000000016</v>
      </c>
      <c r="V126" s="31">
        <v>355.97874100000013</v>
      </c>
      <c r="W126" s="31"/>
      <c r="X126" s="31">
        <v>69.289000000000001</v>
      </c>
      <c r="Y126" s="31">
        <v>180.5589100000002</v>
      </c>
      <c r="Z126" s="31">
        <v>230.38475999999991</v>
      </c>
      <c r="AA126" s="31">
        <v>339.45945999999981</v>
      </c>
      <c r="AB126" s="31"/>
      <c r="AC126" s="31">
        <v>8.1213500000000067</v>
      </c>
      <c r="AD126" s="31">
        <v>91.826049999999896</v>
      </c>
      <c r="AE126" s="31">
        <v>175.96974999999998</v>
      </c>
      <c r="AF126" s="31">
        <v>259.51155000000006</v>
      </c>
      <c r="AG126" s="31"/>
      <c r="AH126" s="31">
        <v>61.624099999999999</v>
      </c>
      <c r="AI126" s="31">
        <v>153.30044999999996</v>
      </c>
      <c r="AJ126" s="31">
        <v>218.57190000000003</v>
      </c>
      <c r="AK126" s="151">
        <v>258.98119999999994</v>
      </c>
      <c r="AL126" s="31"/>
      <c r="AM126" s="31">
        <v>36.800000000000011</v>
      </c>
      <c r="AN126" s="31">
        <v>103.10000000000002</v>
      </c>
      <c r="AO126" s="31">
        <v>191.32624999999996</v>
      </c>
      <c r="AP126" s="151">
        <v>290.29015800000002</v>
      </c>
      <c r="AQ126" s="31"/>
      <c r="AR126" s="31">
        <v>62.698100000000011</v>
      </c>
      <c r="AS126" s="31">
        <v>123.30949799999996</v>
      </c>
      <c r="AT126" s="31">
        <v>189.2263079999999</v>
      </c>
      <c r="AU126" s="31">
        <v>287.17834799999991</v>
      </c>
      <c r="AV126" s="31"/>
      <c r="AW126" s="31">
        <v>72.451099999999997</v>
      </c>
      <c r="AX126" s="151">
        <v>152.51760000000002</v>
      </c>
      <c r="AY126" s="151">
        <v>234.54179999999997</v>
      </c>
      <c r="AZ126" s="31">
        <v>306.49714999999992</v>
      </c>
      <c r="BA126" s="31"/>
      <c r="BB126" s="31">
        <v>49.288400000000024</v>
      </c>
      <c r="BC126" s="31">
        <v>96.214399999999955</v>
      </c>
      <c r="BD126" s="31">
        <v>162.08770000000004</v>
      </c>
      <c r="BE126" s="31">
        <v>231.98410000000013</v>
      </c>
      <c r="BF126" s="31"/>
      <c r="BG126" s="31">
        <v>58.335300000000018</v>
      </c>
      <c r="BH126" s="151">
        <v>85.699349999999981</v>
      </c>
      <c r="BI126" s="151">
        <v>105.2337</v>
      </c>
      <c r="BJ126" s="31">
        <v>140.09579999999983</v>
      </c>
      <c r="BK126" s="31"/>
      <c r="BL126" s="31">
        <v>77.43315000000004</v>
      </c>
      <c r="BM126" s="151">
        <v>178.90609999999987</v>
      </c>
      <c r="BN126" s="151">
        <v>284.67004999999995</v>
      </c>
      <c r="BO126" s="151">
        <v>386.21465000000012</v>
      </c>
      <c r="BP126" s="151"/>
      <c r="BQ126" s="31">
        <v>113.24969999999999</v>
      </c>
      <c r="BR126" s="151">
        <v>203.75015000000008</v>
      </c>
      <c r="BS126" s="151">
        <v>309.57375000000002</v>
      </c>
      <c r="BT126" s="151">
        <v>426.09919999999988</v>
      </c>
    </row>
    <row r="127" spans="2:72" s="17" customFormat="1" ht="15" x14ac:dyDescent="0.25">
      <c r="B127" s="78" t="s">
        <v>115</v>
      </c>
      <c r="C127" s="80" t="s">
        <v>116</v>
      </c>
      <c r="D127" s="79"/>
      <c r="E127" s="79"/>
      <c r="F127" s="79">
        <f>F112+F113+F118+F121+F122+F126</f>
        <v>4398</v>
      </c>
      <c r="G127" s="86">
        <f>G112+G113+G118+G121+G122+G126</f>
        <v>5846.4000000000005</v>
      </c>
      <c r="H127" s="86"/>
      <c r="I127" s="86">
        <f>I112+I113+I118+I121+I122+I126</f>
        <v>1401.6000000000001</v>
      </c>
      <c r="J127" s="86">
        <f>J112+J113+J118+J121+J122+J126</f>
        <v>2945.8</v>
      </c>
      <c r="K127" s="86">
        <f>K112+K113+K118+K121+K122+K126</f>
        <v>4607.7000000000007</v>
      </c>
      <c r="L127" s="86">
        <f>L112+L113+L118+L121+L122+L126</f>
        <v>6176.1</v>
      </c>
      <c r="M127" s="86"/>
      <c r="N127" s="86">
        <f>N112+N113+N118+N121+N122+N126</f>
        <v>1582.9114131000001</v>
      </c>
      <c r="O127" s="86">
        <f>O112+O113+O118+O121+O122+O126</f>
        <v>3270.7709969999992</v>
      </c>
      <c r="P127" s="86">
        <f>P112+P113+P118+P121+P122+P126</f>
        <v>4813.0013902000001</v>
      </c>
      <c r="Q127" s="86">
        <f>Q112+Q113+Q118+Q121+Q122+Q126</f>
        <v>6300.1</v>
      </c>
      <c r="R127" s="86"/>
      <c r="S127" s="86">
        <f>S112+S113+S118+S121+S122+S126</f>
        <v>1517.1969541000003</v>
      </c>
      <c r="T127" s="86">
        <f>T112+T113+T118+T121+T122+T126</f>
        <v>3062.3485313000001</v>
      </c>
      <c r="U127" s="86">
        <f>U112+U113+U118+U121+U122+U126</f>
        <v>4143.1861993000011</v>
      </c>
      <c r="V127" s="86">
        <f>V112+V113+V118+V121+V122+V126</f>
        <v>5632.3443218999964</v>
      </c>
      <c r="W127" s="86"/>
      <c r="X127" s="86">
        <f>X112+X113+X118+X121+X122+X126</f>
        <v>1493.3044567000004</v>
      </c>
      <c r="Y127" s="86">
        <f>Y112+Y113+Y118+Y121+Y122+Y126</f>
        <v>2995.4774993000005</v>
      </c>
      <c r="Z127" s="86">
        <f>Z112+Z113+Z118+Z121+Z122+Z126</f>
        <v>4638.4419286000011</v>
      </c>
      <c r="AA127" s="86">
        <f>AA112+AA113+AA118+AA121+AA122+AA126</f>
        <v>6351.6633809999994</v>
      </c>
      <c r="AB127" s="86"/>
      <c r="AC127" s="86">
        <f>AC112+AC113+AC118+AC121+AC122+AC126</f>
        <v>1781.2392677000003</v>
      </c>
      <c r="AD127" s="86">
        <f>AD112+AD113+AD118+AD121+AD122+AD126</f>
        <v>3609.5442769000001</v>
      </c>
      <c r="AE127" s="86">
        <f>AE112+AE113+AE118+AE121+AE122+AE126</f>
        <v>5450.0338351999999</v>
      </c>
      <c r="AF127" s="86">
        <f>AF112+AF113+AF118+AF121+AF122+AF126</f>
        <v>7279.3504635999998</v>
      </c>
      <c r="AG127" s="86"/>
      <c r="AH127" s="86">
        <f>AH112+AH113+AH118+AH121+AH122+AH126</f>
        <v>1856.0650604000002</v>
      </c>
      <c r="AI127" s="86">
        <f>AI112+AI113+AI118+AI121+AI122+AI126</f>
        <v>3664.5910838</v>
      </c>
      <c r="AJ127" s="86">
        <f>AJ112+AJ113+AJ118+AJ121+AJ122+AJ126</f>
        <v>5447.4526209000005</v>
      </c>
      <c r="AK127" s="193">
        <f>AK112+AK113+AK118+AK121+AK122+AK126</f>
        <v>7312.0969663000005</v>
      </c>
      <c r="AL127" s="86"/>
      <c r="AM127" s="86">
        <v>1801.7863701000001</v>
      </c>
      <c r="AN127" s="86">
        <f>AN112+AN113+AN118+AN121+AN122+AN126</f>
        <v>3835.3675668999995</v>
      </c>
      <c r="AO127" s="86">
        <f>AO112+AO113+AO118+AO121+AO122+AO126</f>
        <v>5799.5486547399987</v>
      </c>
      <c r="AP127" s="193">
        <f>AP112+AP113+AP118+AP121+AP122+AP126</f>
        <v>7568.8980558399999</v>
      </c>
      <c r="AQ127" s="86"/>
      <c r="AR127" s="86">
        <f>AR112+AR113+AR118+AR121+AR122+AR126</f>
        <v>1994.4925009000001</v>
      </c>
      <c r="AS127" s="86">
        <f>AS112+AS113+AS118+AS121+AS122+AS126</f>
        <v>3859.3852894999995</v>
      </c>
      <c r="AT127" s="86">
        <f>AT112+AT113+AT118+AT121+AT122+AT126</f>
        <v>5784.4957268000007</v>
      </c>
      <c r="AU127" s="193">
        <f>AU112+AU113+AU118+AU121+AU122+AU126</f>
        <v>7806.512052799997</v>
      </c>
      <c r="AV127" s="193"/>
      <c r="AW127" s="193">
        <f>AW112+AW113+AW118+AW121+AW122+AW126</f>
        <v>2108.8896903</v>
      </c>
      <c r="AX127" s="193">
        <f>AX112+AX113+AX118+AX121+AX122+AX126</f>
        <v>4205.076943699999</v>
      </c>
      <c r="AY127" s="193">
        <f>AY112+AY113+AY118+AY121+AY122+AY126</f>
        <v>6164.6536222000004</v>
      </c>
      <c r="AZ127" s="193">
        <f>AZ112+AZ113+AZ118+AZ121+AZ122+AZ126</f>
        <v>8441.3347511999982</v>
      </c>
      <c r="BA127" s="193"/>
      <c r="BB127" s="193">
        <f>BB112+BB113+BB118+BB121+BB122+BB126</f>
        <v>2461.7652775999995</v>
      </c>
      <c r="BC127" s="193">
        <f>BC112+BC113+BC118+BC121+BC122+BC126</f>
        <v>4164.1896283000005</v>
      </c>
      <c r="BD127" s="193">
        <f>BD112+BD113+BD118+BD121+BD122+BD126</f>
        <v>6376.0075604000003</v>
      </c>
      <c r="BE127" s="193">
        <f>BE112+BE113+BE118+BE121+BE122+BE126</f>
        <v>8561.8875932999999</v>
      </c>
      <c r="BF127" s="193"/>
      <c r="BG127" s="193">
        <f>BG112+BG113+BG118+BG121+BG122+BG126</f>
        <v>2232.7164238</v>
      </c>
      <c r="BH127" s="193">
        <f>BH112+BH113+BH118+BH121+BH122+BH126</f>
        <v>4208.1478679000002</v>
      </c>
      <c r="BI127" s="193">
        <f>BI112+BI113+BI118+BI121+BI122+BI126</f>
        <v>6340.1517285999998</v>
      </c>
      <c r="BJ127" s="193">
        <f>BJ112+BJ113+BJ118+BJ121+BJ122+BJ126</f>
        <v>8309.7995190000001</v>
      </c>
      <c r="BK127" s="193"/>
      <c r="BL127" s="193">
        <f>BL112+BL113+BL118+BL121+BL122+BL126</f>
        <v>2261.1079364999996</v>
      </c>
      <c r="BM127" s="193">
        <f>BM112+BM113+BM118+BM121+BM122+BM126</f>
        <v>4288.4695485000011</v>
      </c>
      <c r="BN127" s="193">
        <f>BN112+BN113+BN118+BN121+BN122+BN126</f>
        <v>6381.4520997700001</v>
      </c>
      <c r="BO127" s="193">
        <f>BO112+BO113+BO118+BO121+BO122+BO126</f>
        <v>8455.9210463700001</v>
      </c>
      <c r="BP127" s="193"/>
      <c r="BQ127" s="193">
        <f>BQ112+BQ113+BQ118+BQ121+BQ122+BQ126</f>
        <v>2512.9687186999995</v>
      </c>
      <c r="BR127" s="193">
        <f>BR112+BR113+BR118+BR121+BR122+BR126</f>
        <v>4762.6007882999993</v>
      </c>
      <c r="BS127" s="193">
        <f>BS112+BS113+BS118+BS121+BS122+BS126</f>
        <v>6943.9800071999998</v>
      </c>
      <c r="BT127" s="193">
        <f>BT112+BT113+BT118+BT121+BT122+BT126</f>
        <v>9151.3926749000002</v>
      </c>
    </row>
    <row r="128" spans="2:72" s="17" customFormat="1" ht="15.75" thickBot="1" x14ac:dyDescent="0.3">
      <c r="B128" s="40" t="s">
        <v>92</v>
      </c>
      <c r="C128" s="32" t="s">
        <v>93</v>
      </c>
      <c r="D128" s="41"/>
      <c r="E128" s="41"/>
      <c r="F128" s="41">
        <v>121.3</v>
      </c>
      <c r="G128" s="219">
        <v>124.7</v>
      </c>
      <c r="H128" s="219"/>
      <c r="I128" s="219">
        <v>6.8</v>
      </c>
      <c r="J128" s="219">
        <v>27.1</v>
      </c>
      <c r="K128" s="219">
        <v>45.5</v>
      </c>
      <c r="L128" s="219">
        <v>57.1</v>
      </c>
      <c r="M128" s="219"/>
      <c r="N128" s="219">
        <v>12.40241</v>
      </c>
      <c r="O128" s="219">
        <v>35.926629999999996</v>
      </c>
      <c r="P128" s="219">
        <v>56.3</v>
      </c>
      <c r="Q128" s="219">
        <v>68.2</v>
      </c>
      <c r="R128" s="219"/>
      <c r="S128" s="219">
        <v>12.3879</v>
      </c>
      <c r="T128" s="219">
        <v>161.64404999999999</v>
      </c>
      <c r="U128" s="219">
        <v>122.9</v>
      </c>
      <c r="V128" s="219">
        <v>142.1</v>
      </c>
      <c r="W128" s="219"/>
      <c r="X128" s="219">
        <v>48.127059500000001</v>
      </c>
      <c r="Y128" s="219">
        <v>77.438223099999988</v>
      </c>
      <c r="Z128" s="219">
        <v>77.8</v>
      </c>
      <c r="AA128" s="219">
        <v>93.6</v>
      </c>
      <c r="AB128" s="219"/>
      <c r="AC128" s="219">
        <v>43.013400000000004</v>
      </c>
      <c r="AD128" s="219">
        <v>112.25565300000001</v>
      </c>
      <c r="AE128" s="219">
        <v>129.74560299999999</v>
      </c>
      <c r="AF128" s="219">
        <v>206.7</v>
      </c>
      <c r="AG128" s="219"/>
      <c r="AH128" s="219">
        <v>58.4</v>
      </c>
      <c r="AI128" s="219">
        <v>68.400000000000006</v>
      </c>
      <c r="AJ128" s="219">
        <v>70.470749999999995</v>
      </c>
      <c r="AK128" s="220">
        <v>79.149500000000018</v>
      </c>
      <c r="AL128" s="219"/>
      <c r="AM128" s="219">
        <v>8.8000000000000007</v>
      </c>
      <c r="AN128" s="219">
        <v>12.292999999999999</v>
      </c>
      <c r="AO128" s="219">
        <v>39.361619999999995</v>
      </c>
      <c r="AP128" s="220">
        <v>64.905196999999987</v>
      </c>
      <c r="AQ128" s="219"/>
      <c r="AR128" s="219">
        <v>56.523167000000001</v>
      </c>
      <c r="AS128" s="219">
        <v>110.02276699999999</v>
      </c>
      <c r="AT128" s="219">
        <v>178.54577399999999</v>
      </c>
      <c r="AU128" s="219">
        <v>225.15772699999999</v>
      </c>
      <c r="AV128" s="219"/>
      <c r="AW128" s="219">
        <v>63.560799000000003</v>
      </c>
      <c r="AX128" s="220">
        <v>93.486727999999999</v>
      </c>
      <c r="AY128" s="220">
        <v>128.933865</v>
      </c>
      <c r="AZ128" s="219">
        <v>158.88915299999999</v>
      </c>
      <c r="BA128" s="219"/>
      <c r="BB128" s="219">
        <v>4.6908300000000001</v>
      </c>
      <c r="BC128" s="219">
        <v>21.309829999999998</v>
      </c>
      <c r="BD128" s="219">
        <v>37.067799999999991</v>
      </c>
      <c r="BE128" s="219">
        <v>70.842195999999987</v>
      </c>
      <c r="BF128" s="219"/>
      <c r="BG128" s="219">
        <v>3.59395</v>
      </c>
      <c r="BH128" s="220">
        <v>5.9988121999999997</v>
      </c>
      <c r="BI128" s="220">
        <v>11.089652200000002</v>
      </c>
      <c r="BJ128" s="219">
        <v>14.772731199999997</v>
      </c>
      <c r="BK128" s="219"/>
      <c r="BL128" s="219">
        <v>2.0130400000000002</v>
      </c>
      <c r="BM128" s="220">
        <v>2.583456</v>
      </c>
      <c r="BN128" s="220">
        <v>5.1548959999999999</v>
      </c>
      <c r="BO128" s="220">
        <v>7.889386</v>
      </c>
      <c r="BP128" s="220"/>
      <c r="BQ128" s="219">
        <v>1.0083</v>
      </c>
      <c r="BR128" s="220">
        <v>1.676004</v>
      </c>
      <c r="BS128" s="220">
        <v>2.3235799999999998</v>
      </c>
      <c r="BT128" s="220">
        <v>3.3047599999999999</v>
      </c>
    </row>
    <row r="129" spans="2:72" x14ac:dyDescent="0.25">
      <c r="B129" s="152" t="s">
        <v>236</v>
      </c>
      <c r="C129" s="26" t="s">
        <v>235</v>
      </c>
      <c r="D129" s="26"/>
      <c r="E129" s="26"/>
      <c r="F129" s="26"/>
      <c r="G129" s="39"/>
      <c r="H129" s="39"/>
      <c r="I129" s="39"/>
      <c r="J129" s="39"/>
      <c r="K129" s="39"/>
      <c r="L129" s="39"/>
      <c r="M129" s="39"/>
      <c r="N129" s="26"/>
      <c r="O129" s="39"/>
      <c r="P129" s="39"/>
      <c r="Q129" s="39"/>
      <c r="R129" s="39"/>
      <c r="S129" s="26"/>
      <c r="T129" s="26"/>
      <c r="W129" s="39"/>
      <c r="X129" s="26"/>
      <c r="Y129" s="26"/>
      <c r="Z129" s="26"/>
      <c r="AB129" s="39"/>
      <c r="AC129" s="26"/>
      <c r="AH129" s="26"/>
      <c r="AL129" s="39"/>
      <c r="AQ129" s="39"/>
      <c r="AW129" s="173"/>
      <c r="BS129" s="232"/>
    </row>
    <row r="130" spans="2:72" ht="15" thickBot="1" x14ac:dyDescent="0.3">
      <c r="B130" s="152" t="s">
        <v>276</v>
      </c>
      <c r="C130" s="26" t="s">
        <v>277</v>
      </c>
      <c r="D130" s="26"/>
      <c r="E130" s="26"/>
      <c r="F130" s="26"/>
      <c r="G130" s="39"/>
      <c r="H130" s="39"/>
      <c r="I130" s="39"/>
      <c r="J130" s="39"/>
      <c r="K130" s="39"/>
      <c r="L130" s="39"/>
      <c r="M130" s="39"/>
      <c r="N130" s="26"/>
      <c r="O130" s="39"/>
      <c r="P130" s="39"/>
      <c r="Q130" s="39"/>
      <c r="R130" s="39"/>
      <c r="S130" s="26"/>
      <c r="T130" s="26"/>
      <c r="U130" s="110"/>
      <c r="W130" s="39"/>
      <c r="X130" s="26"/>
      <c r="Y130" s="26"/>
      <c r="Z130" s="39"/>
      <c r="AB130" s="39"/>
      <c r="AC130" s="26"/>
      <c r="AH130" s="26"/>
      <c r="AL130" s="39"/>
      <c r="AQ130" s="39"/>
      <c r="AW130" s="173"/>
      <c r="BS130" s="232"/>
    </row>
    <row r="131" spans="2:72" ht="15" x14ac:dyDescent="0.25">
      <c r="B131" s="57" t="s">
        <v>180</v>
      </c>
      <c r="C131" s="57" t="s">
        <v>152</v>
      </c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180"/>
      <c r="AL131" s="58"/>
      <c r="AM131" s="180"/>
      <c r="AN131" s="180"/>
      <c r="AO131" s="180"/>
      <c r="AP131" s="180"/>
      <c r="AQ131" s="58"/>
      <c r="AR131" s="180"/>
      <c r="AS131" s="180"/>
      <c r="AT131" s="180"/>
      <c r="AU131" s="180"/>
      <c r="AV131" s="180"/>
      <c r="AW131" s="180"/>
      <c r="AX131" s="250"/>
      <c r="AY131" s="250"/>
      <c r="AZ131" s="180"/>
      <c r="BA131" s="180"/>
      <c r="BB131" s="180"/>
      <c r="BC131" s="180"/>
      <c r="BD131" s="180"/>
      <c r="BE131" s="180"/>
      <c r="BF131" s="180"/>
      <c r="BG131" s="180"/>
      <c r="BH131" s="250"/>
      <c r="BI131" s="250"/>
      <c r="BJ131" s="180"/>
      <c r="BK131" s="180"/>
      <c r="BL131" s="180"/>
      <c r="BM131" s="250"/>
      <c r="BN131" s="250"/>
      <c r="BO131" s="250"/>
      <c r="BP131" s="250"/>
      <c r="BQ131" s="180"/>
      <c r="BR131" s="250"/>
      <c r="BS131" s="250"/>
      <c r="BT131" s="250"/>
    </row>
    <row r="132" spans="2:72" ht="15.75" thickBot="1" x14ac:dyDescent="0.3">
      <c r="B132" s="59" t="s">
        <v>149</v>
      </c>
      <c r="C132" s="59" t="s">
        <v>153</v>
      </c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181"/>
      <c r="AL132" s="60"/>
      <c r="AM132" s="181"/>
      <c r="AN132" s="181"/>
      <c r="AO132" s="181"/>
      <c r="AP132" s="181"/>
      <c r="AQ132" s="60"/>
      <c r="AR132" s="181"/>
      <c r="AS132" s="181"/>
      <c r="AT132" s="181"/>
      <c r="AU132" s="181"/>
      <c r="AV132" s="181"/>
      <c r="AW132" s="181"/>
      <c r="AX132" s="251"/>
      <c r="AY132" s="251"/>
      <c r="AZ132" s="181"/>
      <c r="BA132" s="181"/>
      <c r="BB132" s="181"/>
      <c r="BC132" s="181"/>
      <c r="BD132" s="181"/>
      <c r="BE132" s="181"/>
      <c r="BF132" s="181"/>
      <c r="BG132" s="181"/>
      <c r="BH132" s="251"/>
      <c r="BI132" s="251"/>
      <c r="BJ132" s="181"/>
      <c r="BK132" s="181"/>
      <c r="BL132" s="181"/>
      <c r="BM132" s="251"/>
      <c r="BN132" s="251"/>
      <c r="BO132" s="251"/>
      <c r="BP132" s="251"/>
      <c r="BQ132" s="181"/>
      <c r="BR132" s="251"/>
      <c r="BS132" s="251"/>
      <c r="BT132" s="251"/>
    </row>
    <row r="133" spans="2:72" ht="15" thickBot="1" x14ac:dyDescent="0.3">
      <c r="B133" s="26"/>
      <c r="C133" s="26"/>
      <c r="D133" s="26"/>
      <c r="E133" s="26"/>
      <c r="F133" s="26"/>
      <c r="G133" s="39"/>
      <c r="H133" s="39"/>
      <c r="I133" s="39"/>
      <c r="J133" s="39"/>
      <c r="K133" s="39"/>
      <c r="L133" s="39"/>
      <c r="M133" s="39"/>
      <c r="N133" s="26"/>
      <c r="O133" s="39"/>
      <c r="P133" s="39"/>
      <c r="Q133" s="39"/>
      <c r="R133" s="39"/>
      <c r="S133" s="26"/>
      <c r="T133" s="26"/>
      <c r="W133" s="39"/>
      <c r="X133" s="26"/>
      <c r="Y133" s="26"/>
      <c r="Z133" s="26"/>
      <c r="AB133" s="39"/>
      <c r="AC133" s="26"/>
      <c r="AH133" s="26"/>
      <c r="AL133" s="39"/>
      <c r="AQ133" s="39"/>
      <c r="AW133" s="173"/>
      <c r="AZ133" s="173"/>
      <c r="BA133" s="173"/>
      <c r="BB133" s="173"/>
      <c r="BC133" s="173"/>
      <c r="BD133" s="173"/>
      <c r="BE133" s="173"/>
      <c r="BF133" s="173"/>
      <c r="BG133" s="173"/>
      <c r="BJ133" s="173"/>
      <c r="BK133" s="173"/>
      <c r="BL133" s="173"/>
      <c r="BQ133" s="173"/>
      <c r="BR133" s="173"/>
    </row>
    <row r="134" spans="2:72" ht="15.75" thickBot="1" x14ac:dyDescent="0.3">
      <c r="B134" s="61" t="s">
        <v>150</v>
      </c>
      <c r="C134" s="62" t="s">
        <v>151</v>
      </c>
      <c r="D134" s="103" t="s">
        <v>35</v>
      </c>
      <c r="E134" s="103" t="s">
        <v>37</v>
      </c>
      <c r="F134" s="103" t="s">
        <v>36</v>
      </c>
      <c r="G134" s="103" t="s">
        <v>38</v>
      </c>
      <c r="H134" s="103"/>
      <c r="I134" s="103" t="s">
        <v>34</v>
      </c>
      <c r="J134" s="103" t="s">
        <v>39</v>
      </c>
      <c r="K134" s="103" t="s">
        <v>40</v>
      </c>
      <c r="L134" s="103" t="s">
        <v>41</v>
      </c>
      <c r="M134" s="103"/>
      <c r="N134" s="103" t="s">
        <v>164</v>
      </c>
      <c r="O134" s="103" t="s">
        <v>173</v>
      </c>
      <c r="P134" s="103" t="s">
        <v>174</v>
      </c>
      <c r="Q134" s="103" t="s">
        <v>182</v>
      </c>
      <c r="R134" s="103"/>
      <c r="S134" s="103" t="s">
        <v>187</v>
      </c>
      <c r="T134" s="103" t="s">
        <v>191</v>
      </c>
      <c r="U134" s="103" t="s">
        <v>196</v>
      </c>
      <c r="V134" s="103" t="s">
        <v>197</v>
      </c>
      <c r="W134" s="103"/>
      <c r="X134" s="103" t="s">
        <v>247</v>
      </c>
      <c r="Y134" s="103" t="s">
        <v>261</v>
      </c>
      <c r="Z134" s="103" t="s">
        <v>218</v>
      </c>
      <c r="AA134" s="103" t="s">
        <v>233</v>
      </c>
      <c r="AB134" s="103"/>
      <c r="AC134" s="103" t="s">
        <v>259</v>
      </c>
      <c r="AD134" s="103" t="s">
        <v>260</v>
      </c>
      <c r="AE134" s="103" t="s">
        <v>267</v>
      </c>
      <c r="AF134" s="103" t="s">
        <v>269</v>
      </c>
      <c r="AG134" s="103"/>
      <c r="AH134" s="103" t="s">
        <v>280</v>
      </c>
      <c r="AI134" s="103" t="str">
        <f>AI$1</f>
        <v>6M 2018</v>
      </c>
      <c r="AJ134" s="103" t="str">
        <f>AJ$1</f>
        <v>9M 2018</v>
      </c>
      <c r="AK134" s="184" t="str">
        <f>AK$1</f>
        <v>12M 2018</v>
      </c>
      <c r="AL134" s="103"/>
      <c r="AM134" s="103" t="s">
        <v>291</v>
      </c>
      <c r="AN134" s="103" t="str">
        <f>AN1</f>
        <v>6M 2019</v>
      </c>
      <c r="AO134" s="103" t="s">
        <v>295</v>
      </c>
      <c r="AP134" s="103" t="s">
        <v>299</v>
      </c>
      <c r="AQ134" s="103"/>
      <c r="AR134" s="103" t="str">
        <f>AR1</f>
        <v>3M 2020</v>
      </c>
      <c r="AS134" s="103" t="str">
        <f>AS1</f>
        <v>6M 2020</v>
      </c>
      <c r="AT134" s="103" t="str">
        <f>AT1</f>
        <v>9M 2020</v>
      </c>
      <c r="AU134" s="103" t="str">
        <f>AU1</f>
        <v>12M 2020</v>
      </c>
      <c r="AV134" s="103"/>
      <c r="AW134" s="103" t="str">
        <f>AW1</f>
        <v>3M 2021</v>
      </c>
      <c r="AX134" s="184" t="str">
        <f>AX1</f>
        <v>6M 2021</v>
      </c>
      <c r="AY134" s="184" t="str">
        <f>AY1</f>
        <v>9M 2021</v>
      </c>
      <c r="AZ134" s="103" t="str">
        <f>AZ1</f>
        <v>12M 2021</v>
      </c>
      <c r="BA134" s="103"/>
      <c r="BB134" s="103" t="str">
        <f>BB1</f>
        <v>3M 2022</v>
      </c>
      <c r="BC134" s="103" t="str">
        <f>BC1</f>
        <v>6M 2022</v>
      </c>
      <c r="BD134" s="103" t="str">
        <f>BD1</f>
        <v>9M 2022</v>
      </c>
      <c r="BE134" s="103" t="str">
        <f>BE1</f>
        <v>12M 2022</v>
      </c>
      <c r="BF134" s="103"/>
      <c r="BG134" s="103" t="str">
        <f>BG1</f>
        <v>3M 2023</v>
      </c>
      <c r="BH134" s="184" t="str">
        <f>BH1</f>
        <v>6M 2023</v>
      </c>
      <c r="BI134" s="184" t="str">
        <f>BI1</f>
        <v>9M 2023</v>
      </c>
      <c r="BJ134" s="103" t="str">
        <f>BJ1</f>
        <v>12M 2023</v>
      </c>
      <c r="BK134" s="103"/>
      <c r="BL134" s="103" t="str">
        <f>BL1</f>
        <v>3M 2024</v>
      </c>
      <c r="BM134" s="184" t="str">
        <f>BM$1</f>
        <v>6M 2024</v>
      </c>
      <c r="BN134" s="184" t="str">
        <f>BN$1</f>
        <v>9M 2024</v>
      </c>
      <c r="BO134" s="184" t="str">
        <f>BO$1</f>
        <v>12M 2024</v>
      </c>
      <c r="BP134" s="184"/>
      <c r="BQ134" s="103" t="str">
        <f>BQ1</f>
        <v>3M 2025</v>
      </c>
      <c r="BR134" s="184" t="str">
        <f>BR$1</f>
        <v>6M 2025</v>
      </c>
      <c r="BS134" s="184" t="str">
        <f>BS$1</f>
        <v>9M 2025</v>
      </c>
      <c r="BT134" s="184" t="str">
        <f>BT$1</f>
        <v>12M 2025</v>
      </c>
    </row>
    <row r="135" spans="2:72" x14ac:dyDescent="0.25">
      <c r="B135" s="42" t="s">
        <v>361</v>
      </c>
      <c r="C135" s="36" t="s">
        <v>359</v>
      </c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>
        <v>307.69230769230768</v>
      </c>
      <c r="AD135" s="109">
        <v>304.61538461538464</v>
      </c>
      <c r="AE135" s="109">
        <v>273.97435897435895</v>
      </c>
      <c r="AF135" s="109">
        <v>277.79411764705884</v>
      </c>
      <c r="AG135" s="109"/>
      <c r="AH135" s="109">
        <v>297.19230769230768</v>
      </c>
      <c r="AI135" s="109">
        <v>267.61538461538464</v>
      </c>
      <c r="AJ135" s="109">
        <v>278.29487179487177</v>
      </c>
      <c r="AK135" s="195">
        <v>291.72549019607845</v>
      </c>
      <c r="AL135" s="109"/>
      <c r="AM135" s="109">
        <v>274.26923076923077</v>
      </c>
      <c r="AN135" s="109">
        <v>250.5</v>
      </c>
      <c r="AO135" s="109">
        <v>238.01282051282053</v>
      </c>
      <c r="AP135" s="109">
        <v>235.62745098039215</v>
      </c>
      <c r="AQ135" s="109"/>
      <c r="AR135" s="109">
        <v>217.38461538461539</v>
      </c>
      <c r="AS135" s="109">
        <v>209.42307692307693</v>
      </c>
      <c r="AT135" s="109">
        <v>199.08974358974359</v>
      </c>
      <c r="AU135" s="109">
        <v>202.54807692307693</v>
      </c>
      <c r="AV135" s="109"/>
      <c r="AW135" s="109">
        <v>319.41666666666669</v>
      </c>
      <c r="AX135" s="195">
        <v>388.16</v>
      </c>
      <c r="AY135" s="195">
        <v>453.65384615384613</v>
      </c>
      <c r="AZ135" s="109">
        <v>543.35294117647061</v>
      </c>
      <c r="BA135" s="109"/>
      <c r="BB135" s="109">
        <v>1221.5384615384614</v>
      </c>
      <c r="BC135" s="29">
        <v>1173</v>
      </c>
      <c r="BD135" s="29">
        <v>1097</v>
      </c>
      <c r="BE135" s="29">
        <v>1065.2</v>
      </c>
      <c r="BF135" s="29"/>
      <c r="BG135" s="109">
        <v>613.46</v>
      </c>
      <c r="BH135" s="195">
        <v>431.8</v>
      </c>
      <c r="BI135" s="195">
        <v>384.9</v>
      </c>
      <c r="BJ135" s="109">
        <v>422.4</v>
      </c>
      <c r="BK135" s="29"/>
      <c r="BL135" s="109">
        <v>358.7</v>
      </c>
      <c r="BM135" s="195">
        <v>324.5</v>
      </c>
      <c r="BN135" s="195">
        <v>309</v>
      </c>
      <c r="BO135" s="289"/>
      <c r="BP135" s="195"/>
      <c r="BQ135" s="109">
        <v>339.2</v>
      </c>
      <c r="BR135" s="195">
        <v>315.7</v>
      </c>
      <c r="BS135" s="195">
        <v>319.2</v>
      </c>
      <c r="BT135" s="195">
        <v>351</v>
      </c>
    </row>
    <row r="136" spans="2:72" x14ac:dyDescent="0.25">
      <c r="B136" s="42"/>
      <c r="C136" s="36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H136" s="109"/>
      <c r="AI136" s="109"/>
      <c r="AJ136" s="109"/>
      <c r="AK136" s="182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  <c r="AW136" s="109"/>
      <c r="AX136" s="195"/>
      <c r="AY136" s="195"/>
      <c r="AZ136" s="109"/>
      <c r="BA136" s="109"/>
      <c r="BB136" s="109"/>
      <c r="BC136" s="109"/>
      <c r="BD136" s="109"/>
      <c r="BE136" s="109"/>
      <c r="BF136" s="109"/>
      <c r="BG136" s="109"/>
      <c r="BH136" s="195"/>
      <c r="BI136" s="195"/>
      <c r="BJ136" s="109"/>
      <c r="BK136" s="109"/>
      <c r="BL136" s="109"/>
      <c r="BM136" s="195"/>
      <c r="BN136" s="195"/>
      <c r="BO136" s="195"/>
      <c r="BP136" s="195"/>
      <c r="BQ136" s="109"/>
      <c r="BR136" s="195"/>
      <c r="BS136" s="195"/>
      <c r="BT136" s="195"/>
    </row>
    <row r="137" spans="2:72" x14ac:dyDescent="0.25">
      <c r="B137" s="42" t="s">
        <v>159</v>
      </c>
      <c r="C137" s="36" t="s">
        <v>158</v>
      </c>
      <c r="D137" s="109">
        <v>451.15384615384613</v>
      </c>
      <c r="E137" s="109">
        <v>455.28846153846155</v>
      </c>
      <c r="F137" s="109">
        <v>454.23076923076923</v>
      </c>
      <c r="G137" s="109">
        <v>450.63725490196077</v>
      </c>
      <c r="H137" s="109"/>
      <c r="I137" s="109">
        <v>408.84615384615387</v>
      </c>
      <c r="J137" s="109">
        <v>407.30769230769232</v>
      </c>
      <c r="K137" s="109">
        <v>402.82051282051282</v>
      </c>
      <c r="L137" s="109">
        <v>383.92156862745099</v>
      </c>
      <c r="M137" s="109"/>
      <c r="N137" s="109">
        <v>338.65384615384613</v>
      </c>
      <c r="O137" s="109">
        <v>344.32692307692309</v>
      </c>
      <c r="P137" s="109">
        <v>350.57692307692309</v>
      </c>
      <c r="Q137" s="109">
        <v>354.375</v>
      </c>
      <c r="R137" s="109"/>
      <c r="S137" s="109">
        <v>362.5</v>
      </c>
      <c r="T137" s="109">
        <v>361.2</v>
      </c>
      <c r="U137" s="109">
        <v>360.39473684210526</v>
      </c>
      <c r="V137" s="109">
        <v>355.29411764705884</v>
      </c>
      <c r="W137" s="109"/>
      <c r="X137" s="109">
        <v>325.80769230769232</v>
      </c>
      <c r="Y137" s="109">
        <v>316.94230769230768</v>
      </c>
      <c r="Z137" s="109">
        <v>303.66666666666669</v>
      </c>
      <c r="AA137" s="109">
        <v>291.97058823529414</v>
      </c>
      <c r="AB137" s="109"/>
      <c r="AC137" s="109">
        <v>261.53846153846155</v>
      </c>
      <c r="AD137" s="109">
        <v>262.78846153846155</v>
      </c>
      <c r="AE137" s="109">
        <v>262.5</v>
      </c>
      <c r="AF137" s="109">
        <v>264.60784313725492</v>
      </c>
      <c r="AG137" s="109"/>
      <c r="AH137" s="109">
        <v>284</v>
      </c>
      <c r="AI137" s="109">
        <v>287.60000000000002</v>
      </c>
      <c r="AJ137" s="109">
        <v>294.53846153846155</v>
      </c>
      <c r="AK137" s="195">
        <v>299.58823529411762</v>
      </c>
      <c r="AL137" s="109"/>
      <c r="AM137" s="109">
        <v>312.42307692307691</v>
      </c>
      <c r="AN137" s="109">
        <v>308.71153846153845</v>
      </c>
      <c r="AO137" s="109">
        <v>304.14102564102564</v>
      </c>
      <c r="AP137" s="109">
        <v>296.21568627450978</v>
      </c>
      <c r="AQ137" s="109"/>
      <c r="AR137" s="109">
        <v>252.30769230769232</v>
      </c>
      <c r="AS137" s="109">
        <v>255.38461538461539</v>
      </c>
      <c r="AT137" s="109">
        <v>254.42307692307693</v>
      </c>
      <c r="AU137" s="109">
        <v>256.25</v>
      </c>
      <c r="AV137" s="109"/>
      <c r="AW137" s="109">
        <v>311.875</v>
      </c>
      <c r="AX137" s="195">
        <v>333.3</v>
      </c>
      <c r="AY137" s="195">
        <v>366.21794871794873</v>
      </c>
      <c r="AZ137" s="109">
        <v>416.37254901960785</v>
      </c>
      <c r="BA137" s="109"/>
      <c r="BB137" s="109">
        <v>614.61538461538464</v>
      </c>
      <c r="BC137" s="109">
        <v>637.20000000000005</v>
      </c>
      <c r="BD137" s="109">
        <v>623.6</v>
      </c>
      <c r="BE137" s="109">
        <v>606.4</v>
      </c>
      <c r="BF137" s="109"/>
      <c r="BG137" s="109">
        <v>539.6</v>
      </c>
      <c r="BH137" s="195">
        <v>488.7</v>
      </c>
      <c r="BI137" s="195">
        <v>447.9</v>
      </c>
      <c r="BJ137" s="109">
        <v>429.3</v>
      </c>
      <c r="BK137" s="109"/>
      <c r="BL137" s="109">
        <v>362.7</v>
      </c>
      <c r="BM137" s="195">
        <v>358.3</v>
      </c>
      <c r="BN137" s="195">
        <v>368</v>
      </c>
      <c r="BO137" s="195">
        <v>371</v>
      </c>
      <c r="BP137" s="195"/>
      <c r="BQ137" s="109">
        <v>391.9</v>
      </c>
      <c r="BR137" s="195">
        <v>385.9</v>
      </c>
      <c r="BS137" s="195">
        <v>385.3</v>
      </c>
      <c r="BT137" s="195">
        <v>387.8</v>
      </c>
    </row>
    <row r="138" spans="2:72" x14ac:dyDescent="0.25">
      <c r="B138" s="42"/>
      <c r="C138" s="36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H138" s="109"/>
      <c r="AI138" s="109"/>
      <c r="AJ138" s="109"/>
      <c r="AK138" s="182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95"/>
      <c r="AY138" s="195"/>
      <c r="AZ138" s="109"/>
      <c r="BA138" s="109"/>
      <c r="BB138" s="109"/>
      <c r="BC138" s="109"/>
      <c r="BD138" s="109"/>
      <c r="BE138" s="109"/>
      <c r="BF138" s="109"/>
      <c r="BG138" s="109"/>
      <c r="BH138" s="195"/>
      <c r="BI138" s="195"/>
      <c r="BJ138" s="109"/>
      <c r="BK138" s="109"/>
      <c r="BL138" s="109"/>
      <c r="BM138" s="195"/>
      <c r="BN138" s="195"/>
      <c r="BO138" s="195"/>
      <c r="BP138" s="195"/>
      <c r="BQ138" s="109"/>
      <c r="BR138" s="195"/>
      <c r="BS138" s="195"/>
      <c r="BT138" s="195"/>
    </row>
    <row r="139" spans="2:72" x14ac:dyDescent="0.25">
      <c r="B139" s="42" t="s">
        <v>176</v>
      </c>
      <c r="C139" s="36" t="s">
        <v>177</v>
      </c>
      <c r="D139" s="109">
        <v>310.30769230769232</v>
      </c>
      <c r="E139" s="109">
        <v>320.73076923076923</v>
      </c>
      <c r="F139" s="109">
        <v>305.93589743589746</v>
      </c>
      <c r="G139" s="109">
        <v>306.38</v>
      </c>
      <c r="H139" s="109"/>
      <c r="I139" s="109">
        <v>335.19230769230768</v>
      </c>
      <c r="J139" s="109">
        <v>307.11538461538464</v>
      </c>
      <c r="K139" s="109">
        <v>292.17948717948718</v>
      </c>
      <c r="L139" s="109">
        <v>287.4019607843137</v>
      </c>
      <c r="M139" s="109"/>
      <c r="N139" s="109">
        <v>309.11538461538464</v>
      </c>
      <c r="O139" s="109">
        <v>284.05769230769232</v>
      </c>
      <c r="P139" s="109">
        <v>281.5</v>
      </c>
      <c r="Q139" s="109">
        <v>282.21153846153845</v>
      </c>
      <c r="R139" s="109"/>
      <c r="S139" s="109">
        <v>277.75</v>
      </c>
      <c r="T139" s="109">
        <v>244.5</v>
      </c>
      <c r="U139" s="109">
        <v>227.23684210526315</v>
      </c>
      <c r="V139" s="109">
        <v>222.9607843137255</v>
      </c>
      <c r="W139" s="109"/>
      <c r="X139" s="109">
        <v>186.07692307692307</v>
      </c>
      <c r="Y139" s="109">
        <v>170.17307692307693</v>
      </c>
      <c r="Z139" s="109">
        <v>162.47435897435898</v>
      </c>
      <c r="AA139" s="109">
        <v>166.39215686274511</v>
      </c>
      <c r="AB139" s="109"/>
      <c r="AC139" s="109">
        <v>202.23076923076923</v>
      </c>
      <c r="AD139" s="109">
        <v>184.86538461538461</v>
      </c>
      <c r="AE139" s="109">
        <v>184.6</v>
      </c>
      <c r="AF139" s="109">
        <v>192.56862745098039</v>
      </c>
      <c r="AG139" s="109"/>
      <c r="AH139" s="109">
        <v>186.4</v>
      </c>
      <c r="AI139" s="109">
        <v>176.3</v>
      </c>
      <c r="AJ139" s="109">
        <v>188.61538461538461</v>
      </c>
      <c r="AK139" s="195">
        <v>188.06862745098039</v>
      </c>
      <c r="AL139" s="109"/>
      <c r="AM139" s="109">
        <v>182.03846153846155</v>
      </c>
      <c r="AN139" s="109">
        <v>189.5</v>
      </c>
      <c r="AO139" s="109">
        <v>191.57692307692307</v>
      </c>
      <c r="AP139" s="109">
        <v>188.5392156862745</v>
      </c>
      <c r="AQ139" s="109"/>
      <c r="AR139" s="109">
        <v>187.42307692307693</v>
      </c>
      <c r="AS139" s="109">
        <v>170</v>
      </c>
      <c r="AT139" s="109">
        <v>167.25641025641025</v>
      </c>
      <c r="AU139" s="109">
        <v>166.99038461538461</v>
      </c>
      <c r="AV139" s="109"/>
      <c r="AW139" s="109">
        <v>234.04166666666666</v>
      </c>
      <c r="AX139" s="195">
        <v>239.94</v>
      </c>
      <c r="AY139" s="195">
        <v>264.88461538461536</v>
      </c>
      <c r="AZ139" s="109">
        <v>354.55882352941177</v>
      </c>
      <c r="BA139" s="109"/>
      <c r="BB139" s="109">
        <v>742</v>
      </c>
      <c r="BC139" s="109">
        <v>586.4</v>
      </c>
      <c r="BD139" s="109">
        <v>473</v>
      </c>
      <c r="BE139" s="109">
        <v>452.8</v>
      </c>
      <c r="BF139" s="109"/>
      <c r="BG139" s="109">
        <v>311.5</v>
      </c>
      <c r="BH139" s="195">
        <v>229.9</v>
      </c>
      <c r="BI139" s="195">
        <v>233</v>
      </c>
      <c r="BJ139" s="109">
        <v>225.8</v>
      </c>
      <c r="BK139" s="109"/>
      <c r="BL139" s="109">
        <v>210.8</v>
      </c>
      <c r="BM139" s="195">
        <v>206.2</v>
      </c>
      <c r="BN139" s="195">
        <v>215.3</v>
      </c>
      <c r="BO139" s="195">
        <v>216.7</v>
      </c>
      <c r="BP139" s="195"/>
      <c r="BQ139" s="109">
        <v>224.8</v>
      </c>
      <c r="BR139" s="195">
        <v>229.3</v>
      </c>
      <c r="BS139" s="195">
        <v>253.9</v>
      </c>
      <c r="BT139" s="195">
        <v>253.5</v>
      </c>
    </row>
    <row r="140" spans="2:72" x14ac:dyDescent="0.25">
      <c r="B140" s="42"/>
      <c r="C140" s="36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H140" s="109"/>
      <c r="AI140" s="109"/>
      <c r="AJ140" s="109"/>
      <c r="AK140" s="182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95"/>
      <c r="AY140" s="195"/>
      <c r="AZ140" s="109"/>
      <c r="BA140" s="109"/>
      <c r="BB140" s="109"/>
      <c r="BC140" s="109"/>
      <c r="BD140" s="109"/>
      <c r="BE140" s="109"/>
      <c r="BF140" s="109"/>
      <c r="BG140" s="109"/>
      <c r="BH140" s="195"/>
      <c r="BI140" s="195"/>
      <c r="BJ140" s="109"/>
      <c r="BK140" s="109"/>
      <c r="BL140" s="109"/>
      <c r="BM140" s="195"/>
      <c r="BN140" s="195"/>
      <c r="BO140" s="195"/>
      <c r="BP140" s="195"/>
      <c r="BQ140" s="109"/>
      <c r="BR140" s="195"/>
      <c r="BS140" s="195"/>
      <c r="BT140" s="195"/>
    </row>
    <row r="141" spans="2:72" x14ac:dyDescent="0.25">
      <c r="B141" s="42" t="s">
        <v>321</v>
      </c>
      <c r="C141" s="36" t="s">
        <v>322</v>
      </c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>
        <v>159.65384615384616</v>
      </c>
      <c r="AD141" s="109">
        <v>149.78846153846155</v>
      </c>
      <c r="AE141" s="109">
        <v>144.35897435897436</v>
      </c>
      <c r="AF141" s="109">
        <v>148.88235294117646</v>
      </c>
      <c r="AG141" s="109"/>
      <c r="AH141" s="109">
        <v>165.34615384615384</v>
      </c>
      <c r="AI141" s="109">
        <v>162.11538461538461</v>
      </c>
      <c r="AJ141" s="109">
        <v>168.87179487179486</v>
      </c>
      <c r="AK141" s="195">
        <v>184.56862745098039</v>
      </c>
      <c r="AL141" s="109"/>
      <c r="AM141" s="109">
        <v>189.11538461538461</v>
      </c>
      <c r="AN141" s="109">
        <v>165.42307692307693</v>
      </c>
      <c r="AO141" s="109">
        <v>158.01282051282053</v>
      </c>
      <c r="AP141" s="109">
        <v>154.14705882352942</v>
      </c>
      <c r="AQ141" s="109"/>
      <c r="AR141" s="109">
        <v>131.61538461538461</v>
      </c>
      <c r="AS141" s="109">
        <v>142.86538461538461</v>
      </c>
      <c r="AT141" s="109">
        <v>140.35897435897436</v>
      </c>
      <c r="AU141" s="109">
        <v>141.09615384615384</v>
      </c>
      <c r="AV141" s="109"/>
      <c r="AW141" s="109">
        <v>237.625</v>
      </c>
      <c r="AX141" s="195">
        <v>259.94</v>
      </c>
      <c r="AY141" s="195">
        <v>277.35897435897436</v>
      </c>
      <c r="AZ141" s="109">
        <v>356.01960784313724</v>
      </c>
      <c r="BA141" s="109"/>
      <c r="BB141" s="109">
        <v>666.57692307692309</v>
      </c>
      <c r="BC141" s="109">
        <v>660.2</v>
      </c>
      <c r="BD141" s="109">
        <v>614.79999999999995</v>
      </c>
      <c r="BE141" s="109">
        <v>589.79999999999995</v>
      </c>
      <c r="BF141" s="109"/>
      <c r="BG141" s="109">
        <v>281</v>
      </c>
      <c r="BH141" s="195">
        <v>229.7</v>
      </c>
      <c r="BI141" s="195">
        <v>209.9</v>
      </c>
      <c r="BJ141" s="109">
        <v>198.9</v>
      </c>
      <c r="BK141" s="109"/>
      <c r="BL141" s="109">
        <v>178.1</v>
      </c>
      <c r="BM141" s="195">
        <v>177.3</v>
      </c>
      <c r="BN141" s="195">
        <v>174</v>
      </c>
      <c r="BO141" s="195">
        <v>176.6</v>
      </c>
      <c r="BP141" s="195"/>
      <c r="BQ141" s="109">
        <v>231.1</v>
      </c>
      <c r="BR141" s="195">
        <v>242.9</v>
      </c>
      <c r="BS141" s="195">
        <v>257.39999999999998</v>
      </c>
      <c r="BT141" s="195">
        <v>267.39999999999998</v>
      </c>
    </row>
    <row r="142" spans="2:72" x14ac:dyDescent="0.25">
      <c r="B142" s="42"/>
      <c r="C142" s="36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/>
      <c r="AH142" s="109"/>
      <c r="AI142" s="109"/>
      <c r="AJ142" s="109"/>
      <c r="AK142" s="182"/>
      <c r="AL142" s="109"/>
      <c r="AM142" s="109"/>
      <c r="AN142" s="109"/>
      <c r="AO142" s="109"/>
      <c r="AP142" s="109"/>
      <c r="AQ142" s="109"/>
      <c r="AR142" s="109"/>
      <c r="AS142" s="109"/>
      <c r="AT142" s="109"/>
      <c r="AU142" s="109"/>
      <c r="AV142" s="109"/>
      <c r="AW142" s="109"/>
      <c r="AX142" s="195"/>
      <c r="AY142" s="195"/>
      <c r="AZ142" s="109"/>
      <c r="BA142" s="109"/>
      <c r="BB142" s="109"/>
      <c r="BC142" s="109"/>
      <c r="BD142" s="109"/>
      <c r="BE142" s="109"/>
      <c r="BF142" s="109"/>
      <c r="BG142" s="109"/>
      <c r="BH142" s="195"/>
      <c r="BI142" s="195"/>
      <c r="BJ142" s="109"/>
      <c r="BK142" s="109"/>
      <c r="BL142" s="109"/>
      <c r="BM142" s="195"/>
      <c r="BN142" s="195"/>
      <c r="BO142" s="195"/>
      <c r="BP142" s="195"/>
      <c r="BQ142" s="109"/>
      <c r="BR142" s="195"/>
      <c r="BS142" s="195"/>
      <c r="BT142" s="195"/>
    </row>
    <row r="143" spans="2:72" ht="15" thickBot="1" x14ac:dyDescent="0.3">
      <c r="B143" s="84" t="s">
        <v>320</v>
      </c>
      <c r="C143" s="85" t="s">
        <v>319</v>
      </c>
      <c r="D143" s="111">
        <v>381.15384615384613</v>
      </c>
      <c r="E143" s="111">
        <v>423.13461538461536</v>
      </c>
      <c r="F143" s="111">
        <v>407.60256410256409</v>
      </c>
      <c r="G143" s="111">
        <v>400.3235294117647</v>
      </c>
      <c r="H143" s="111"/>
      <c r="I143" s="111">
        <v>383.30769230769232</v>
      </c>
      <c r="J143" s="111">
        <v>359.42307692307691</v>
      </c>
      <c r="K143" s="111">
        <v>337.17948717948718</v>
      </c>
      <c r="L143" s="111">
        <v>327.26470588235293</v>
      </c>
      <c r="M143" s="111"/>
      <c r="N143" s="111">
        <v>328.34615384615387</v>
      </c>
      <c r="O143" s="111">
        <v>310.03846153846155</v>
      </c>
      <c r="P143" s="111">
        <v>311.25641025641028</v>
      </c>
      <c r="Q143" s="111">
        <v>311.40384615384613</v>
      </c>
      <c r="R143" s="111"/>
      <c r="S143" s="111">
        <v>288.95999999999998</v>
      </c>
      <c r="T143" s="111">
        <v>280.02</v>
      </c>
      <c r="U143" s="111">
        <v>274.93421052631578</v>
      </c>
      <c r="V143" s="111">
        <v>267.43137254901961</v>
      </c>
      <c r="W143" s="111"/>
      <c r="X143" s="111">
        <v>194.11538461538461</v>
      </c>
      <c r="Y143" s="111">
        <v>195.19230769230768</v>
      </c>
      <c r="Z143" s="111">
        <v>190.51282051282053</v>
      </c>
      <c r="AA143" s="111">
        <v>193.94117647058823</v>
      </c>
      <c r="AB143" s="111"/>
      <c r="AC143" s="111">
        <v>237.03846153846155</v>
      </c>
      <c r="AD143" s="111">
        <v>214.23076923076923</v>
      </c>
      <c r="AE143" s="111">
        <v>211.1</v>
      </c>
      <c r="AF143" s="111">
        <v>217.69607843137254</v>
      </c>
      <c r="AG143" s="111"/>
      <c r="AH143" s="111">
        <v>224</v>
      </c>
      <c r="AI143" s="111">
        <v>224.4</v>
      </c>
      <c r="AJ143" s="111">
        <v>237.44871794871796</v>
      </c>
      <c r="AK143" s="196">
        <v>250.50980392156862</v>
      </c>
      <c r="AL143" s="111"/>
      <c r="AM143" s="111">
        <v>242.53846153846155</v>
      </c>
      <c r="AN143" s="111">
        <v>246.46153846153845</v>
      </c>
      <c r="AO143" s="111">
        <v>246.75641025641025</v>
      </c>
      <c r="AP143" s="111">
        <v>239.56862745098039</v>
      </c>
      <c r="AQ143" s="111"/>
      <c r="AR143" s="111">
        <v>217.34615384615384</v>
      </c>
      <c r="AS143" s="111">
        <v>212.21153846153845</v>
      </c>
      <c r="AT143" s="111">
        <v>218.47435897435898</v>
      </c>
      <c r="AU143" s="111">
        <v>222.44230769230768</v>
      </c>
      <c r="AV143" s="111"/>
      <c r="AW143" s="111">
        <v>326.04166666666669</v>
      </c>
      <c r="AX143" s="196">
        <v>343.18</v>
      </c>
      <c r="AY143" s="196">
        <v>379.83333333333331</v>
      </c>
      <c r="AZ143" s="111">
        <v>480.22549019607845</v>
      </c>
      <c r="BA143" s="111"/>
      <c r="BB143" s="111">
        <v>678.07692307692309</v>
      </c>
      <c r="BC143" s="111">
        <v>623.4</v>
      </c>
      <c r="BD143" s="111">
        <v>592.20000000000005</v>
      </c>
      <c r="BE143" s="111">
        <v>573.9</v>
      </c>
      <c r="BF143" s="111"/>
      <c r="BG143" s="111">
        <v>317.5</v>
      </c>
      <c r="BH143" s="196">
        <v>285.7</v>
      </c>
      <c r="BI143" s="196">
        <v>301.10000000000002</v>
      </c>
      <c r="BJ143" s="111">
        <v>303.3</v>
      </c>
      <c r="BK143" s="111"/>
      <c r="BL143" s="111">
        <v>291.2</v>
      </c>
      <c r="BM143" s="196">
        <v>280</v>
      </c>
      <c r="BN143" s="196">
        <v>287.5</v>
      </c>
      <c r="BO143" s="196">
        <v>293.39999999999998</v>
      </c>
      <c r="BP143" s="196"/>
      <c r="BQ143" s="111">
        <v>364.2</v>
      </c>
      <c r="BR143" s="196">
        <v>361.6</v>
      </c>
      <c r="BS143" s="196">
        <v>381.5</v>
      </c>
      <c r="BT143" s="196">
        <v>376</v>
      </c>
    </row>
    <row r="144" spans="2:72" x14ac:dyDescent="0.25">
      <c r="B144" s="26" t="s">
        <v>369</v>
      </c>
      <c r="C144" s="26" t="s">
        <v>370</v>
      </c>
      <c r="D144" s="26"/>
      <c r="E144" s="26"/>
      <c r="F144" s="26"/>
      <c r="G144" s="39"/>
      <c r="H144" s="39"/>
      <c r="I144" s="39"/>
      <c r="J144" s="39"/>
      <c r="K144" s="39"/>
      <c r="L144" s="39"/>
      <c r="M144" s="39"/>
      <c r="N144" s="26"/>
      <c r="O144" s="39"/>
      <c r="P144" s="39"/>
      <c r="Q144" s="39"/>
      <c r="R144" s="39"/>
      <c r="S144" s="26"/>
      <c r="T144" s="26"/>
      <c r="W144" s="39"/>
      <c r="X144" s="26"/>
      <c r="Y144" s="26"/>
      <c r="Z144" s="26"/>
      <c r="AB144" s="39"/>
      <c r="AC144" s="26"/>
      <c r="AH144" s="26"/>
      <c r="AL144" s="39"/>
      <c r="AQ144" s="39"/>
      <c r="AW144" s="173"/>
      <c r="BA144" s="173"/>
      <c r="BB144" s="173"/>
      <c r="BC144" s="173"/>
      <c r="BD144" s="173"/>
      <c r="BE144" s="173"/>
      <c r="BF144" s="173"/>
      <c r="BG144" s="173"/>
      <c r="BJ144" s="173"/>
      <c r="BK144" s="173"/>
      <c r="BL144" s="173"/>
      <c r="BQ144" s="173"/>
      <c r="BR144" s="173"/>
      <c r="BS144" s="232"/>
      <c r="BT144" s="359"/>
    </row>
    <row r="145" spans="2:72" ht="15" thickBot="1" x14ac:dyDescent="0.3">
      <c r="B145" s="152" t="s">
        <v>360</v>
      </c>
      <c r="C145" s="26"/>
      <c r="D145" s="26"/>
      <c r="E145" s="26"/>
      <c r="F145" s="26"/>
      <c r="G145" s="39"/>
      <c r="H145" s="39"/>
      <c r="I145" s="39"/>
      <c r="J145" s="39"/>
      <c r="K145" s="39"/>
      <c r="L145" s="39"/>
      <c r="M145" s="39"/>
      <c r="N145" s="26"/>
      <c r="O145" s="39"/>
      <c r="P145" s="39"/>
      <c r="Q145" s="39"/>
      <c r="R145" s="39"/>
      <c r="S145" s="26"/>
      <c r="T145" s="26"/>
      <c r="W145" s="39"/>
      <c r="X145" s="26"/>
      <c r="Y145" s="26"/>
      <c r="Z145" s="26"/>
      <c r="AB145" s="39"/>
      <c r="AC145" s="26"/>
      <c r="AH145" s="26"/>
      <c r="AL145" s="39"/>
      <c r="AQ145" s="39"/>
      <c r="AW145" s="173"/>
      <c r="BA145" s="173"/>
      <c r="BB145" s="173"/>
      <c r="BC145" s="173"/>
      <c r="BD145" s="173"/>
      <c r="BE145" s="173"/>
      <c r="BF145" s="173"/>
      <c r="BG145" s="173"/>
      <c r="BJ145" s="173"/>
      <c r="BK145" s="173"/>
      <c r="BL145" s="173"/>
      <c r="BQ145" s="173"/>
      <c r="BR145" s="173"/>
      <c r="BS145" s="232"/>
      <c r="BT145" s="359"/>
    </row>
    <row r="146" spans="2:72" ht="15.75" thickBot="1" x14ac:dyDescent="0.3">
      <c r="B146" s="105" t="s">
        <v>120</v>
      </c>
      <c r="C146" s="106" t="s">
        <v>123</v>
      </c>
      <c r="D146" s="104" t="s">
        <v>35</v>
      </c>
      <c r="E146" s="104" t="s">
        <v>37</v>
      </c>
      <c r="F146" s="104" t="s">
        <v>36</v>
      </c>
      <c r="G146" s="262" t="s">
        <v>38</v>
      </c>
      <c r="H146" s="262"/>
      <c r="I146" s="262" t="s">
        <v>34</v>
      </c>
      <c r="J146" s="262" t="s">
        <v>39</v>
      </c>
      <c r="K146" s="262" t="s">
        <v>40</v>
      </c>
      <c r="L146" s="262" t="s">
        <v>41</v>
      </c>
      <c r="M146" s="262"/>
      <c r="N146" s="262" t="s">
        <v>164</v>
      </c>
      <c r="O146" s="262" t="s">
        <v>173</v>
      </c>
      <c r="P146" s="262" t="s">
        <v>174</v>
      </c>
      <c r="Q146" s="262" t="s">
        <v>182</v>
      </c>
      <c r="R146" s="262"/>
      <c r="S146" s="262" t="str">
        <f>S134</f>
        <v>3M 2015</v>
      </c>
      <c r="T146" s="262" t="str">
        <f>T134</f>
        <v>6M 2015</v>
      </c>
      <c r="U146" s="262" t="s">
        <v>196</v>
      </c>
      <c r="V146" s="262" t="s">
        <v>197</v>
      </c>
      <c r="W146" s="262"/>
      <c r="X146" s="262" t="s">
        <v>262</v>
      </c>
      <c r="Y146" s="262" t="s">
        <v>201</v>
      </c>
      <c r="Z146" s="262" t="s">
        <v>263</v>
      </c>
      <c r="AA146" s="262" t="s">
        <v>233</v>
      </c>
      <c r="AB146" s="262"/>
      <c r="AC146" s="262" t="s">
        <v>259</v>
      </c>
      <c r="AD146" s="262" t="s">
        <v>260</v>
      </c>
      <c r="AE146" s="262" t="s">
        <v>268</v>
      </c>
      <c r="AF146" s="262" t="str">
        <f>AF134</f>
        <v>12М 2017</v>
      </c>
      <c r="AG146" s="262"/>
      <c r="AH146" s="262" t="s">
        <v>280</v>
      </c>
      <c r="AI146" s="262" t="s">
        <v>283</v>
      </c>
      <c r="AJ146" s="262" t="str">
        <f>AJ$1</f>
        <v>9M 2018</v>
      </c>
      <c r="AK146" s="262" t="str">
        <f>AK$1</f>
        <v>12M 2018</v>
      </c>
      <c r="AL146" s="262"/>
      <c r="AM146" s="262" t="str">
        <f>AM$1</f>
        <v>3M 2019</v>
      </c>
      <c r="AN146" s="262" t="str">
        <f t="shared" ref="AN146:AO146" si="24">AN$1</f>
        <v>6M 2019</v>
      </c>
      <c r="AO146" s="262" t="str">
        <f t="shared" si="24"/>
        <v>9M 2019</v>
      </c>
      <c r="AP146" s="262" t="str">
        <f>AP$1</f>
        <v>12М 2019</v>
      </c>
      <c r="AQ146" s="262"/>
      <c r="AR146" s="262" t="str">
        <f>AR$1</f>
        <v>3M 2020</v>
      </c>
      <c r="AS146" s="262" t="str">
        <f>AS$1</f>
        <v>6M 2020</v>
      </c>
      <c r="AT146" s="262" t="str">
        <f>AT$1</f>
        <v>9M 2020</v>
      </c>
      <c r="AU146" s="262" t="str">
        <f>AU$1</f>
        <v>12M 2020</v>
      </c>
      <c r="AV146" s="262"/>
      <c r="AW146" s="262" t="str">
        <f>AW$1</f>
        <v>3M 2021</v>
      </c>
      <c r="AX146" s="265" t="str">
        <f>AX$1</f>
        <v>6M 2021</v>
      </c>
      <c r="AY146" s="265" t="str">
        <f>AY$1</f>
        <v>9M 2021</v>
      </c>
      <c r="AZ146" s="262" t="str">
        <f>AZ$1</f>
        <v>12M 2021</v>
      </c>
      <c r="BA146" s="262"/>
      <c r="BB146" s="262" t="str">
        <f>BB$1</f>
        <v>3M 2022</v>
      </c>
      <c r="BC146" s="265" t="str">
        <f>BC$1</f>
        <v>6M 2022</v>
      </c>
      <c r="BD146" s="265" t="str">
        <f>BD$1</f>
        <v>9M 2022</v>
      </c>
      <c r="BE146" s="265" t="str">
        <f>BE$1</f>
        <v>12M 2022</v>
      </c>
      <c r="BF146" s="265"/>
      <c r="BG146" s="262" t="str">
        <f>BG$1</f>
        <v>3M 2023</v>
      </c>
      <c r="BH146" s="265" t="str">
        <f>BH$1</f>
        <v>6M 2023</v>
      </c>
      <c r="BI146" s="265" t="str">
        <f>BI$1</f>
        <v>9M 2023</v>
      </c>
      <c r="BJ146" s="262" t="str">
        <f>BJ$1</f>
        <v>12M 2023</v>
      </c>
      <c r="BK146" s="265"/>
      <c r="BL146" s="262" t="str">
        <f>BL$1</f>
        <v>3M 2024</v>
      </c>
      <c r="BM146" s="265" t="str">
        <f>BM$1</f>
        <v>6M 2024</v>
      </c>
      <c r="BN146" s="265" t="str">
        <f>BN$1</f>
        <v>9M 2024</v>
      </c>
      <c r="BO146" s="265" t="str">
        <f>BO$1</f>
        <v>12M 2024</v>
      </c>
      <c r="BP146" s="265"/>
      <c r="BQ146" s="262" t="str">
        <f>BQ$1</f>
        <v>3M 2025</v>
      </c>
      <c r="BR146" s="265" t="str">
        <f>BR$1</f>
        <v>6M 2025</v>
      </c>
      <c r="BS146" s="265" t="str">
        <f>BS$1</f>
        <v>9M 2025</v>
      </c>
      <c r="BT146" s="265" t="str">
        <f>BT$1</f>
        <v>12M 2025</v>
      </c>
    </row>
    <row r="147" spans="2:72" x14ac:dyDescent="0.25">
      <c r="B147" s="42" t="s">
        <v>121</v>
      </c>
      <c r="C147" s="36" t="s">
        <v>28</v>
      </c>
      <c r="D147" s="83">
        <v>30.264199999999999</v>
      </c>
      <c r="E147" s="83">
        <v>30.638999999999999</v>
      </c>
      <c r="F147" s="83">
        <v>31.097999999999999</v>
      </c>
      <c r="G147" s="83">
        <v>31.0929</v>
      </c>
      <c r="H147" s="83"/>
      <c r="I147" s="83">
        <v>30.414200000000001</v>
      </c>
      <c r="J147" s="83">
        <v>31.0169</v>
      </c>
      <c r="K147" s="83">
        <v>31.617000000000001</v>
      </c>
      <c r="L147" s="83">
        <v>31.847999999999999</v>
      </c>
      <c r="M147" s="83"/>
      <c r="N147" s="83">
        <v>34.959099999999999</v>
      </c>
      <c r="O147" s="83">
        <v>34.979599999999998</v>
      </c>
      <c r="P147" s="83">
        <v>35.387799999999999</v>
      </c>
      <c r="Q147" s="83">
        <v>38.421700000000001</v>
      </c>
      <c r="R147" s="83"/>
      <c r="S147" s="83">
        <v>62.191899999999997</v>
      </c>
      <c r="T147" s="83">
        <v>57.396799999999999</v>
      </c>
      <c r="U147" s="83">
        <v>59.277700000000003</v>
      </c>
      <c r="V147" s="83">
        <v>60.957900000000002</v>
      </c>
      <c r="W147" s="83"/>
      <c r="X147" s="83">
        <v>74.628299999999996</v>
      </c>
      <c r="Y147" s="83">
        <v>70.258300000000006</v>
      </c>
      <c r="Z147" s="83">
        <v>68.366699999999994</v>
      </c>
      <c r="AA147" s="83">
        <v>67.034899999999993</v>
      </c>
      <c r="AB147" s="83"/>
      <c r="AC147" s="83">
        <v>58.836599999999997</v>
      </c>
      <c r="AD147" s="83">
        <v>57.986199999999997</v>
      </c>
      <c r="AE147" s="83">
        <v>58.334400000000002</v>
      </c>
      <c r="AF147" s="83">
        <v>58.352899999999998</v>
      </c>
      <c r="AG147" s="83"/>
      <c r="AH147" s="83">
        <v>56.880299999999998</v>
      </c>
      <c r="AI147" s="83">
        <v>59.3536</v>
      </c>
      <c r="AJ147" s="83">
        <v>61.4358</v>
      </c>
      <c r="AK147" s="83">
        <v>62.707799999999999</v>
      </c>
      <c r="AL147" s="83"/>
      <c r="AM147" s="83">
        <v>66.127099999999999</v>
      </c>
      <c r="AN147" s="83">
        <v>65.338399999999993</v>
      </c>
      <c r="AO147" s="83">
        <v>65.078900000000004</v>
      </c>
      <c r="AP147" s="83">
        <v>64.736099999999993</v>
      </c>
      <c r="AQ147" s="83"/>
      <c r="AR147" s="83">
        <v>66.381799999999998</v>
      </c>
      <c r="AS147" s="83">
        <v>69.371399999999994</v>
      </c>
      <c r="AT147" s="83">
        <v>70.777799999999999</v>
      </c>
      <c r="AU147" s="83">
        <v>72.1464</v>
      </c>
      <c r="AV147" s="83"/>
      <c r="AW147" s="83">
        <v>74.341399999999993</v>
      </c>
      <c r="AX147" s="266">
        <v>74.278099999999995</v>
      </c>
      <c r="AY147" s="266">
        <v>74.007300000000001</v>
      </c>
      <c r="AZ147" s="83">
        <v>73.6541</v>
      </c>
      <c r="BA147" s="83"/>
      <c r="BB147" s="83">
        <v>86.069299999999998</v>
      </c>
      <c r="BC147" s="266">
        <v>76.297499999999999</v>
      </c>
      <c r="BD147" s="266">
        <v>70.613500000000002</v>
      </c>
      <c r="BE147" s="266">
        <v>68.549400000000006</v>
      </c>
      <c r="BF147" s="266"/>
      <c r="BG147" s="83">
        <v>72.773799999999994</v>
      </c>
      <c r="BH147" s="266">
        <v>76.899600000000007</v>
      </c>
      <c r="BI147" s="266">
        <v>82.693399999999997</v>
      </c>
      <c r="BJ147" s="83">
        <v>85.246600000000001</v>
      </c>
      <c r="BK147" s="266"/>
      <c r="BL147" s="83">
        <v>90.747100000000003</v>
      </c>
      <c r="BM147" s="266">
        <v>90.679400000000001</v>
      </c>
      <c r="BN147" s="266">
        <v>90.187600000000003</v>
      </c>
      <c r="BO147" s="266">
        <v>92.565200000000004</v>
      </c>
      <c r="BP147" s="266"/>
      <c r="BQ147" s="83">
        <v>93.310299999999998</v>
      </c>
      <c r="BR147" s="266">
        <v>87.034599999999998</v>
      </c>
      <c r="BS147" s="266">
        <v>84.864800000000002</v>
      </c>
      <c r="BT147" s="266">
        <v>83.6203</v>
      </c>
    </row>
    <row r="148" spans="2:72" ht="15" thickBot="1" x14ac:dyDescent="0.3">
      <c r="B148" s="84" t="s">
        <v>122</v>
      </c>
      <c r="C148" s="85" t="s">
        <v>27</v>
      </c>
      <c r="D148" s="87">
        <v>29.328199999999999</v>
      </c>
      <c r="E148" s="87">
        <v>32.816899999999997</v>
      </c>
      <c r="F148" s="87">
        <v>30.916899999999998</v>
      </c>
      <c r="G148" s="87">
        <v>30.372699999999998</v>
      </c>
      <c r="H148" s="87"/>
      <c r="I148" s="87">
        <v>31.083400000000001</v>
      </c>
      <c r="J148" s="87">
        <v>32.709000000000003</v>
      </c>
      <c r="K148" s="87">
        <v>32.345100000000002</v>
      </c>
      <c r="L148" s="87">
        <v>32.729199999999999</v>
      </c>
      <c r="M148" s="87"/>
      <c r="N148" s="87">
        <v>35.687100000000001</v>
      </c>
      <c r="O148" s="87">
        <v>33.630600000000001</v>
      </c>
      <c r="P148" s="87">
        <v>39.386600000000001</v>
      </c>
      <c r="Q148" s="87">
        <v>56.258400000000002</v>
      </c>
      <c r="R148" s="87"/>
      <c r="S148" s="87">
        <v>58.464300000000001</v>
      </c>
      <c r="T148" s="87">
        <v>55.524000000000001</v>
      </c>
      <c r="U148" s="87">
        <v>66.236699999999999</v>
      </c>
      <c r="V148" s="87">
        <v>72.8827</v>
      </c>
      <c r="W148" s="87"/>
      <c r="X148" s="87">
        <v>67.607600000000005</v>
      </c>
      <c r="Y148" s="87">
        <v>64.257499999999993</v>
      </c>
      <c r="Z148" s="87">
        <v>63.158099999999997</v>
      </c>
      <c r="AA148" s="87">
        <v>60.6569</v>
      </c>
      <c r="AB148" s="87"/>
      <c r="AC148" s="87">
        <v>56.377899999999997</v>
      </c>
      <c r="AD148" s="87">
        <v>59.085500000000003</v>
      </c>
      <c r="AE148" s="87">
        <v>58.0169</v>
      </c>
      <c r="AF148" s="87">
        <v>57.600200000000001</v>
      </c>
      <c r="AG148" s="87"/>
      <c r="AH148" s="87">
        <v>57.264899999999997</v>
      </c>
      <c r="AI148" s="87">
        <v>62.756500000000003</v>
      </c>
      <c r="AJ148" s="87">
        <v>65.590599999999995</v>
      </c>
      <c r="AK148" s="87">
        <v>69.470600000000005</v>
      </c>
      <c r="AL148" s="87"/>
      <c r="AM148" s="87">
        <v>64.734700000000004</v>
      </c>
      <c r="AN148" s="87">
        <v>63.075600000000001</v>
      </c>
      <c r="AO148" s="87">
        <v>64.415599999999998</v>
      </c>
      <c r="AP148" s="87">
        <v>61.905700000000003</v>
      </c>
      <c r="AQ148" s="87"/>
      <c r="AR148" s="261">
        <v>77.732500000000002</v>
      </c>
      <c r="AS148" s="261">
        <v>69.951300000000003</v>
      </c>
      <c r="AT148" s="261">
        <v>79.6845</v>
      </c>
      <c r="AU148" s="261">
        <v>73.875699999999995</v>
      </c>
      <c r="AV148" s="261"/>
      <c r="AW148" s="261">
        <v>75.702299999999994</v>
      </c>
      <c r="AX148" s="267">
        <v>72.372299999999996</v>
      </c>
      <c r="AY148" s="267">
        <v>72.760800000000003</v>
      </c>
      <c r="AZ148" s="261">
        <v>74.292599999999993</v>
      </c>
      <c r="BA148" s="261"/>
      <c r="BB148" s="261">
        <v>84.085099999999997</v>
      </c>
      <c r="BC148" s="267">
        <v>51.158000000000001</v>
      </c>
      <c r="BD148" s="267">
        <v>57.412999999999997</v>
      </c>
      <c r="BE148" s="267">
        <v>70.337500000000006</v>
      </c>
      <c r="BF148" s="267"/>
      <c r="BG148" s="261">
        <v>77.086299999999994</v>
      </c>
      <c r="BH148" s="267">
        <v>87.034099999999995</v>
      </c>
      <c r="BI148" s="267">
        <v>97.414699999999996</v>
      </c>
      <c r="BJ148" s="261">
        <v>89.688299999999998</v>
      </c>
      <c r="BK148" s="267"/>
      <c r="BL148" s="87">
        <v>92.366</v>
      </c>
      <c r="BM148" s="283">
        <v>85.748000000000005</v>
      </c>
      <c r="BN148" s="283">
        <v>92.712599999999995</v>
      </c>
      <c r="BO148" s="267">
        <v>101.6797</v>
      </c>
      <c r="BP148" s="267"/>
      <c r="BQ148" s="87">
        <v>83.681299999999993</v>
      </c>
      <c r="BR148" s="283">
        <v>78.468500000000006</v>
      </c>
      <c r="BS148" s="283">
        <v>82.867599999999996</v>
      </c>
      <c r="BT148" s="283">
        <v>78.226699999999994</v>
      </c>
    </row>
    <row r="149" spans="2:72" x14ac:dyDescent="0.25">
      <c r="B149" s="26" t="s">
        <v>157</v>
      </c>
      <c r="C149" s="26" t="s">
        <v>154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29"/>
      <c r="Q149" s="29"/>
      <c r="R149" s="83"/>
      <c r="S149" s="83"/>
      <c r="T149" s="83"/>
      <c r="W149" s="83"/>
      <c r="X149" s="83"/>
      <c r="Y149" s="83"/>
      <c r="Z149" s="83"/>
      <c r="AB149" s="83"/>
      <c r="AC149" s="83"/>
      <c r="AH149" s="83"/>
      <c r="AL149" s="83"/>
      <c r="AQ149" s="83"/>
      <c r="AW149" s="173"/>
      <c r="BA149" s="173"/>
      <c r="BB149" s="173"/>
      <c r="BC149" s="173"/>
      <c r="BD149" s="173"/>
      <c r="BE149" s="173"/>
      <c r="BF149" s="173"/>
      <c r="BG149" s="173"/>
      <c r="BJ149" s="173"/>
      <c r="BK149" s="173"/>
      <c r="BL149" s="173"/>
      <c r="BQ149" s="173"/>
      <c r="BR149" s="173"/>
      <c r="BS149" s="232"/>
    </row>
    <row r="150" spans="2:72" ht="15" thickBot="1" x14ac:dyDescent="0.3">
      <c r="AW150" s="173"/>
      <c r="BA150" s="173"/>
      <c r="BB150" s="173"/>
      <c r="BC150" s="173"/>
      <c r="BD150" s="173"/>
      <c r="BE150" s="173"/>
      <c r="BF150" s="173"/>
      <c r="BG150" s="173"/>
      <c r="BJ150" s="173"/>
      <c r="BK150" s="173"/>
      <c r="BL150" s="173"/>
      <c r="BQ150" s="173"/>
      <c r="BR150" s="173"/>
      <c r="BS150" s="232"/>
    </row>
    <row r="151" spans="2:72" ht="15" x14ac:dyDescent="0.25">
      <c r="B151" s="57" t="s">
        <v>69</v>
      </c>
      <c r="C151" s="57" t="s">
        <v>70</v>
      </c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250"/>
      <c r="AY151" s="250"/>
      <c r="AZ151" s="58"/>
      <c r="BA151" s="58"/>
      <c r="BB151" s="58"/>
      <c r="BC151" s="58"/>
      <c r="BD151" s="58"/>
      <c r="BE151" s="58"/>
      <c r="BF151" s="58"/>
      <c r="BG151" s="58"/>
      <c r="BH151" s="250"/>
      <c r="BI151" s="250"/>
      <c r="BJ151" s="58"/>
      <c r="BK151" s="58"/>
      <c r="BL151" s="58"/>
      <c r="BM151" s="250"/>
      <c r="BN151" s="250"/>
      <c r="BO151" s="250"/>
      <c r="BP151" s="250"/>
      <c r="BQ151" s="58"/>
      <c r="BR151" s="250"/>
      <c r="BS151" s="250"/>
      <c r="BT151" s="250"/>
    </row>
    <row r="152" spans="2:72" ht="15.75" thickBot="1" x14ac:dyDescent="0.3">
      <c r="B152" s="59" t="s">
        <v>84</v>
      </c>
      <c r="C152" s="59" t="s">
        <v>85</v>
      </c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0"/>
      <c r="AS152" s="60"/>
      <c r="AT152" s="60"/>
      <c r="AU152" s="60"/>
      <c r="AV152" s="60"/>
      <c r="AW152" s="60"/>
      <c r="AX152" s="251"/>
      <c r="AY152" s="251"/>
      <c r="AZ152" s="60"/>
      <c r="BA152" s="60"/>
      <c r="BB152" s="60"/>
      <c r="BC152" s="60"/>
      <c r="BD152" s="60"/>
      <c r="BE152" s="60"/>
      <c r="BF152" s="60"/>
      <c r="BG152" s="60"/>
      <c r="BH152" s="251"/>
      <c r="BI152" s="251"/>
      <c r="BJ152" s="60"/>
      <c r="BK152" s="60"/>
      <c r="BL152" s="60"/>
      <c r="BM152" s="251"/>
      <c r="BN152" s="251"/>
      <c r="BO152" s="251"/>
      <c r="BP152" s="251"/>
      <c r="BQ152" s="60"/>
      <c r="BR152" s="251"/>
      <c r="BS152" s="251"/>
      <c r="BT152" s="251"/>
    </row>
    <row r="153" spans="2:72" ht="15" thickBot="1" x14ac:dyDescent="0.3">
      <c r="AO153" s="173"/>
      <c r="AW153" s="173"/>
      <c r="AZ153" s="173"/>
      <c r="BA153" s="173"/>
      <c r="BB153" s="173"/>
      <c r="BC153" s="173"/>
      <c r="BD153" s="173"/>
      <c r="BE153" s="173"/>
      <c r="BF153" s="173"/>
      <c r="BG153" s="173"/>
      <c r="BJ153" s="173"/>
      <c r="BK153" s="173"/>
      <c r="BL153" s="173"/>
      <c r="BQ153" s="173"/>
      <c r="BR153" s="173"/>
    </row>
    <row r="154" spans="2:72" ht="15.75" thickBot="1" x14ac:dyDescent="0.3">
      <c r="B154" s="62" t="s">
        <v>24</v>
      </c>
      <c r="C154" s="62" t="s">
        <v>43</v>
      </c>
      <c r="D154" s="124" t="s">
        <v>35</v>
      </c>
      <c r="E154" s="103" t="s">
        <v>37</v>
      </c>
      <c r="F154" s="103" t="s">
        <v>36</v>
      </c>
      <c r="G154" s="103" t="s">
        <v>38</v>
      </c>
      <c r="H154" s="103"/>
      <c r="I154" s="103" t="s">
        <v>34</v>
      </c>
      <c r="J154" s="103" t="s">
        <v>39</v>
      </c>
      <c r="K154" s="103" t="s">
        <v>40</v>
      </c>
      <c r="L154" s="103" t="s">
        <v>41</v>
      </c>
      <c r="M154" s="103"/>
      <c r="N154" s="103" t="s">
        <v>164</v>
      </c>
      <c r="O154" s="103" t="s">
        <v>173</v>
      </c>
      <c r="P154" s="103" t="s">
        <v>174</v>
      </c>
      <c r="Q154" s="103" t="s">
        <v>182</v>
      </c>
      <c r="R154" s="103"/>
      <c r="S154" s="103" t="str">
        <f>S146</f>
        <v>3M 2015</v>
      </c>
      <c r="T154" s="103" t="str">
        <f>T146</f>
        <v>6M 2015</v>
      </c>
      <c r="U154" s="103" t="str">
        <f>U1</f>
        <v>9M 2015*</v>
      </c>
      <c r="V154" s="103" t="str">
        <f>V1</f>
        <v>12M 2015*</v>
      </c>
      <c r="W154" s="103"/>
      <c r="X154" s="103" t="str">
        <f>X1</f>
        <v>3M 2016*</v>
      </c>
      <c r="Y154" s="103" t="str">
        <f>Y1</f>
        <v>6M 2016*</v>
      </c>
      <c r="Z154" s="103" t="str">
        <f>Z1</f>
        <v>9M 2016*</v>
      </c>
      <c r="AA154" s="103" t="str">
        <f>AA1</f>
        <v>12M 2016*</v>
      </c>
      <c r="AB154" s="103"/>
      <c r="AC154" s="103" t="str">
        <f>AC1</f>
        <v>3M 2017</v>
      </c>
      <c r="AD154" s="103" t="str">
        <f>AD1</f>
        <v>6M 2017</v>
      </c>
      <c r="AE154" s="103" t="str">
        <f>AE1</f>
        <v>9M 2017</v>
      </c>
      <c r="AF154" s="103" t="str">
        <f>AF1</f>
        <v>12M 2017</v>
      </c>
      <c r="AG154" s="103"/>
      <c r="AH154" s="103" t="str">
        <f>AH$1</f>
        <v>3M 2018</v>
      </c>
      <c r="AI154" s="103" t="str">
        <f>AI$1</f>
        <v>6M 2018</v>
      </c>
      <c r="AJ154" s="103" t="str">
        <f>AJ$1</f>
        <v>9M 2018</v>
      </c>
      <c r="AK154" s="103" t="str">
        <f>AK$1</f>
        <v>12M 2018</v>
      </c>
      <c r="AL154" s="103"/>
      <c r="AM154" s="103" t="str">
        <f>AM$1</f>
        <v>3M 2019</v>
      </c>
      <c r="AN154" s="103" t="str">
        <f>AN$1</f>
        <v>6M 2019</v>
      </c>
      <c r="AO154" s="103" t="str">
        <f>AO$1</f>
        <v>9M 2019</v>
      </c>
      <c r="AP154" s="103" t="str">
        <f>AP$1</f>
        <v>12М 2019</v>
      </c>
      <c r="AQ154" s="103"/>
      <c r="AR154" s="103" t="str">
        <f>AR$1</f>
        <v>3M 2020</v>
      </c>
      <c r="AS154" s="103" t="str">
        <f>AS$1</f>
        <v>6M 2020</v>
      </c>
      <c r="AT154" s="103" t="str">
        <f>AT$1</f>
        <v>9M 2020</v>
      </c>
      <c r="AU154" s="103" t="str">
        <f>AU$1</f>
        <v>12M 2020</v>
      </c>
      <c r="AV154" s="103"/>
      <c r="AW154" s="103" t="str">
        <f>AW$1</f>
        <v>3M 2021</v>
      </c>
      <c r="AX154" s="184" t="str">
        <f>AX$1</f>
        <v>6M 2021</v>
      </c>
      <c r="AY154" s="184" t="str">
        <f>AY$1</f>
        <v>9M 2021</v>
      </c>
      <c r="AZ154" s="103" t="str">
        <f>AZ$1</f>
        <v>12M 2021</v>
      </c>
      <c r="BA154" s="103"/>
      <c r="BB154" s="103" t="str">
        <f>BB$1</f>
        <v>3M 2022</v>
      </c>
      <c r="BC154" s="103" t="str">
        <f>BC$1</f>
        <v>6M 2022</v>
      </c>
      <c r="BD154" s="103" t="str">
        <f>BD$1</f>
        <v>9M 2022</v>
      </c>
      <c r="BE154" s="103" t="str">
        <f>BE$1</f>
        <v>12M 2022</v>
      </c>
      <c r="BF154" s="103"/>
      <c r="BG154" s="103" t="str">
        <f>BG$1</f>
        <v>3M 2023</v>
      </c>
      <c r="BH154" s="184" t="str">
        <f>BH$1</f>
        <v>6M 2023</v>
      </c>
      <c r="BI154" s="184" t="str">
        <f>BI$1</f>
        <v>9M 2023</v>
      </c>
      <c r="BJ154" s="103" t="str">
        <f>BJ$1</f>
        <v>12M 2023</v>
      </c>
      <c r="BK154" s="103"/>
      <c r="BL154" s="103" t="str">
        <f>BL$1</f>
        <v>3M 2024</v>
      </c>
      <c r="BM154" s="184" t="str">
        <f>BM$1</f>
        <v>6M 2024</v>
      </c>
      <c r="BN154" s="184" t="str">
        <f>BN$1</f>
        <v>9M 2024</v>
      </c>
      <c r="BO154" s="184" t="str">
        <f>BO$1</f>
        <v>12M 2024</v>
      </c>
      <c r="BP154" s="184"/>
      <c r="BQ154" s="103" t="str">
        <f>BQ$1</f>
        <v>3M 2025</v>
      </c>
      <c r="BR154" s="184" t="str">
        <f>BR$1</f>
        <v>6M 2025</v>
      </c>
      <c r="BS154" s="184" t="str">
        <f>BS$1</f>
        <v>9M 2025</v>
      </c>
      <c r="BT154" s="184" t="str">
        <f>BT$1</f>
        <v>12M 2025</v>
      </c>
    </row>
    <row r="155" spans="2:72" x14ac:dyDescent="0.25">
      <c r="B155" s="114" t="s">
        <v>45</v>
      </c>
      <c r="C155" s="114" t="s">
        <v>0</v>
      </c>
      <c r="D155" s="68">
        <f>D7/D147</f>
        <v>608.70599586309902</v>
      </c>
      <c r="E155" s="69">
        <f>E7/E147</f>
        <v>1151.212506935605</v>
      </c>
      <c r="F155" s="69">
        <f>F7/F147</f>
        <v>1719.3710206444146</v>
      </c>
      <c r="G155" s="69">
        <f>G7/G147</f>
        <v>2287.0816167034918</v>
      </c>
      <c r="H155" s="70"/>
      <c r="I155" s="71">
        <f>I7/I147</f>
        <v>544.51539083717478</v>
      </c>
      <c r="J155" s="69">
        <f>J7/J147</f>
        <v>1104.2689630491764</v>
      </c>
      <c r="K155" s="69">
        <f>K7/K147</f>
        <v>1635.1013695163995</v>
      </c>
      <c r="L155" s="69">
        <f>L7/L147</f>
        <v>2132.1276061291132</v>
      </c>
      <c r="M155" s="69"/>
      <c r="N155" s="69">
        <f>N7/N147</f>
        <v>496.32284583985285</v>
      </c>
      <c r="O155" s="69">
        <f>O7/O147</f>
        <v>1021.9099132065547</v>
      </c>
      <c r="P155" s="69">
        <f>P7/P147</f>
        <v>1488.5355970136602</v>
      </c>
      <c r="Q155" s="69">
        <f>Q7/Q147</f>
        <v>1942.4179565193626</v>
      </c>
      <c r="R155" s="69"/>
      <c r="S155" s="69">
        <f>S7/S147</f>
        <v>444.63989683544003</v>
      </c>
      <c r="T155" s="69">
        <f>T7/T147</f>
        <v>907.31539040504003</v>
      </c>
      <c r="U155" s="69">
        <f>U7/U147</f>
        <v>1159.2048949267598</v>
      </c>
      <c r="V155" s="69">
        <f>V7/V147</f>
        <v>1509.5500337117912</v>
      </c>
      <c r="W155" s="69"/>
      <c r="X155" s="69">
        <f>X7/X147</f>
        <v>335.1945575606037</v>
      </c>
      <c r="Y155" s="69">
        <f>Y7/Y147</f>
        <v>667.03862746465541</v>
      </c>
      <c r="Z155" s="69">
        <f>Z7/Z147</f>
        <v>976.86446764287302</v>
      </c>
      <c r="AA155" s="69">
        <f>AA7/AA147</f>
        <v>1333.0220526919561</v>
      </c>
      <c r="AB155" s="69"/>
      <c r="AC155" s="69">
        <f>AC7/AC147</f>
        <v>409.15008685070177</v>
      </c>
      <c r="AD155" s="69">
        <f>AD7/AD147</f>
        <v>808.62343109222547</v>
      </c>
      <c r="AE155" s="69">
        <f>AE7/AE147</f>
        <v>1187.7897089881785</v>
      </c>
      <c r="AF155" s="69">
        <f>AF7/AF147</f>
        <v>1616.7491247221647</v>
      </c>
      <c r="AG155" s="69"/>
      <c r="AH155" s="69">
        <f>AH7/AH147</f>
        <v>422.8177418192239</v>
      </c>
      <c r="AI155" s="69">
        <f>AI7/AI147</f>
        <v>832.51900474444687</v>
      </c>
      <c r="AJ155" s="69">
        <f>AJ7/AJ147</f>
        <v>1266.0207891815521</v>
      </c>
      <c r="AK155" s="69">
        <f>AK7/AK147</f>
        <v>1723.2624968504715</v>
      </c>
      <c r="AL155" s="69"/>
      <c r="AM155" s="69">
        <f>AM7/AM147</f>
        <v>446.17108568196699</v>
      </c>
      <c r="AN155" s="69">
        <f>AN7/AN147</f>
        <v>925.52006170950017</v>
      </c>
      <c r="AO155" s="69">
        <f>AO7/AO147</f>
        <v>1377.0208162707113</v>
      </c>
      <c r="AP155" s="236">
        <f>AP7/AP147</f>
        <v>1773.8943186259291</v>
      </c>
      <c r="AQ155" s="69"/>
      <c r="AR155" s="69">
        <f>AR7/AR147</f>
        <v>422.99244672485531</v>
      </c>
      <c r="AS155" s="69">
        <f>AS7/AS147</f>
        <v>813.47644706608207</v>
      </c>
      <c r="AT155" s="69">
        <f>AT7/AT147</f>
        <v>1216.3135898544458</v>
      </c>
      <c r="AU155" s="69">
        <f>AU7/AU147</f>
        <v>1661.39959859397</v>
      </c>
      <c r="AV155" s="69"/>
      <c r="AW155" s="69">
        <f>AW7/AW147</f>
        <v>523.96107686968503</v>
      </c>
      <c r="AX155" s="186">
        <f>AX7/AX147</f>
        <v>1157.5686507867058</v>
      </c>
      <c r="AY155" s="236">
        <f>AY7/AY147</f>
        <v>1854.0738548764784</v>
      </c>
      <c r="AZ155" s="293"/>
      <c r="BA155" s="69"/>
      <c r="BB155" s="69">
        <f>BB7/BB147</f>
        <v>1140.4182443682009</v>
      </c>
      <c r="BC155" s="69">
        <f>BC7/BC147</f>
        <v>1933.602018414758</v>
      </c>
      <c r="BD155" s="69">
        <f>BD7/BD147</f>
        <v>2796.377463232951</v>
      </c>
      <c r="BE155" s="69">
        <f>BE7/BE147</f>
        <v>3751.965735659247</v>
      </c>
      <c r="BF155" s="69"/>
      <c r="BG155" s="69">
        <f>BG7/BG147</f>
        <v>727.78939673343984</v>
      </c>
      <c r="BH155" s="186">
        <f>BH7/BH147</f>
        <v>1143.7900847338606</v>
      </c>
      <c r="BI155" s="236">
        <f>BI7/BI147</f>
        <v>1578.5177535329301</v>
      </c>
      <c r="BJ155" s="69">
        <f>BJ7/BJ147</f>
        <v>2105.1631384712118</v>
      </c>
      <c r="BK155" s="69"/>
      <c r="BL155" s="69">
        <f>BL7/BL147</f>
        <v>565.91340108940119</v>
      </c>
      <c r="BM155" s="186">
        <f>BM7/BM147</f>
        <v>1055.3664889710342</v>
      </c>
      <c r="BN155" s="236">
        <f>BN7/BN147</f>
        <v>1585.5505634920987</v>
      </c>
      <c r="BO155" s="186">
        <f>BO7/BO147</f>
        <v>2140.8369452018683</v>
      </c>
      <c r="BP155" s="186"/>
      <c r="BQ155" s="69">
        <f>BQ7/BQ147</f>
        <v>717.0483858695128</v>
      </c>
      <c r="BR155" s="186">
        <f>BR7/BR147</f>
        <v>1426.7314378419617</v>
      </c>
      <c r="BS155" s="186">
        <f>BS7/BS147</f>
        <v>2095.768799313732</v>
      </c>
      <c r="BT155" s="186">
        <f>BT7/BT147</f>
        <v>2841.8697373723844</v>
      </c>
    </row>
    <row r="156" spans="2:72" x14ac:dyDescent="0.25">
      <c r="B156" s="52" t="s">
        <v>46</v>
      </c>
      <c r="C156" s="52" t="s">
        <v>188</v>
      </c>
      <c r="D156" s="18">
        <f>D8/D147</f>
        <v>-356.9564039360036</v>
      </c>
      <c r="E156" s="19">
        <f>E8/E147</f>
        <v>-652.53435164333041</v>
      </c>
      <c r="F156" s="19">
        <f>F8/F147</f>
        <v>-938.64557206251209</v>
      </c>
      <c r="G156" s="19">
        <f>G8/G147</f>
        <v>-1300.6184691682024</v>
      </c>
      <c r="H156" s="20"/>
      <c r="I156" s="21">
        <f>I8/I147</f>
        <v>-310.28269689815943</v>
      </c>
      <c r="J156" s="19">
        <f>J8/J147</f>
        <v>-639.90921078508813</v>
      </c>
      <c r="K156" s="19">
        <f>K8/K147</f>
        <v>-975.55112755795926</v>
      </c>
      <c r="L156" s="19">
        <f>L8/L147</f>
        <v>-1319.0467219291636</v>
      </c>
      <c r="M156" s="19"/>
      <c r="N156" s="19">
        <f>N8/N147</f>
        <v>-298.00538343378406</v>
      </c>
      <c r="O156" s="19">
        <f>O8/O147</f>
        <v>-618.50335624192394</v>
      </c>
      <c r="P156" s="19">
        <f>P8/P147</f>
        <v>-893.9238946755662</v>
      </c>
      <c r="Q156" s="19">
        <f>Q8/Q147</f>
        <v>-1110.9347061686494</v>
      </c>
      <c r="R156" s="19"/>
      <c r="S156" s="19">
        <f>S8/S147</f>
        <v>-199.76878017876928</v>
      </c>
      <c r="T156" s="19">
        <f>T8/T147</f>
        <v>-447.84726674657821</v>
      </c>
      <c r="U156" s="19">
        <f>U8/U147</f>
        <v>-486.33803268345429</v>
      </c>
      <c r="V156" s="19">
        <f>V8/V147</f>
        <v>-619.722792287792</v>
      </c>
      <c r="W156" s="19"/>
      <c r="X156" s="19">
        <f>X8/X147</f>
        <v>-142.07746927104063</v>
      </c>
      <c r="Y156" s="19">
        <f>Y8/Y147</f>
        <v>-302.75426533235219</v>
      </c>
      <c r="Z156" s="19">
        <f>Z8/Z147</f>
        <v>-464.89007075081878</v>
      </c>
      <c r="AA156" s="19">
        <f>AA8/AA147</f>
        <v>-675.9314924017192</v>
      </c>
      <c r="AB156" s="19"/>
      <c r="AC156" s="19">
        <f>AC8/AC147</f>
        <v>-217.67063358521739</v>
      </c>
      <c r="AD156" s="19">
        <f>AD8/AD147</f>
        <v>-429.98161631560617</v>
      </c>
      <c r="AE156" s="19">
        <f>AE8/AE147</f>
        <v>-647.54244493814963</v>
      </c>
      <c r="AF156" s="19">
        <f>AF8/AF147</f>
        <v>-889.57018417250902</v>
      </c>
      <c r="AG156" s="19"/>
      <c r="AH156" s="19">
        <f>AH8/AH147</f>
        <v>-224.87574784239888</v>
      </c>
      <c r="AI156" s="19">
        <f>AI8/AI147</f>
        <v>-446.05550463661848</v>
      </c>
      <c r="AJ156" s="19">
        <f>AJ8/AJ147</f>
        <v>-667.75398057809946</v>
      </c>
      <c r="AK156" s="19">
        <f>AK8/AK147</f>
        <v>-868.21735095155623</v>
      </c>
      <c r="AL156" s="19"/>
      <c r="AM156" s="19">
        <f>AM8/AM147</f>
        <v>-232.70338484524498</v>
      </c>
      <c r="AN156" s="19">
        <f>AN8/AN147</f>
        <v>-464.96394157187814</v>
      </c>
      <c r="AO156" s="19">
        <f>AO8/AO147</f>
        <v>-710.26092942566629</v>
      </c>
      <c r="AP156" s="237">
        <f>AP8/AP147</f>
        <v>-923.50326942772278</v>
      </c>
      <c r="AQ156" s="19"/>
      <c r="AR156" s="19">
        <f>AR8/AR147</f>
        <v>-264.74123931559552</v>
      </c>
      <c r="AS156" s="19">
        <f>AS8/AS147</f>
        <v>-460.36262782645304</v>
      </c>
      <c r="AT156" s="19">
        <f>AT8/AT147</f>
        <v>-666.73448454176309</v>
      </c>
      <c r="AU156" s="19">
        <f>AU8/AU147</f>
        <v>-913.82244990741049</v>
      </c>
      <c r="AV156" s="19"/>
      <c r="AW156" s="19">
        <f>AW8/AW147</f>
        <v>-240.43130745452737</v>
      </c>
      <c r="AX156" s="200">
        <f>AX8/AX147</f>
        <v>-437.07364620258193</v>
      </c>
      <c r="AY156" s="237">
        <f>AY8/AY147</f>
        <v>-672.50122623038533</v>
      </c>
      <c r="AZ156" s="320"/>
      <c r="BA156" s="19"/>
      <c r="BB156" s="19">
        <f>BB8/BB147</f>
        <v>-353.48260064854719</v>
      </c>
      <c r="BC156" s="19">
        <f>BC8/BC147</f>
        <v>-646.403879550444</v>
      </c>
      <c r="BD156" s="19">
        <f>BD8/BD147</f>
        <v>-1001.3382710105008</v>
      </c>
      <c r="BE156" s="19">
        <f>BE8/BE147</f>
        <v>-1334.4391052292215</v>
      </c>
      <c r="BF156" s="19"/>
      <c r="BG156" s="19">
        <f>BG8/BG147</f>
        <v>-308.13287199514116</v>
      </c>
      <c r="BH156" s="200">
        <f>BH8/BH147</f>
        <v>-567.55821876836808</v>
      </c>
      <c r="BI156" s="200">
        <f>BI8/BI147</f>
        <v>-799.04804978390052</v>
      </c>
      <c r="BJ156" s="19">
        <f>BJ8/BJ147</f>
        <v>-1062.0364917779712</v>
      </c>
      <c r="BK156" s="19"/>
      <c r="BL156" s="19">
        <f>BL8/BL147</f>
        <v>-289.68418825505165</v>
      </c>
      <c r="BM156" s="200">
        <f>BM8/BM147</f>
        <v>-523.50368440902787</v>
      </c>
      <c r="BN156" s="200">
        <f>BN8/BN147</f>
        <v>-795.4973854498844</v>
      </c>
      <c r="BO156" s="200">
        <f>BO8/BO147</f>
        <v>-1067.712271998548</v>
      </c>
      <c r="BP156" s="200"/>
      <c r="BQ156" s="19">
        <f>BQ8/BQ147</f>
        <v>-327.8416209143042</v>
      </c>
      <c r="BR156" s="200">
        <f>BR8/BR147</f>
        <v>-659.12866836867181</v>
      </c>
      <c r="BS156" s="200">
        <f>BS8/BS147</f>
        <v>-1013.2587362487155</v>
      </c>
      <c r="BT156" s="200">
        <f>BT8/BT147</f>
        <v>-1428.5526361421807</v>
      </c>
    </row>
    <row r="157" spans="2:72" s="22" customFormat="1" ht="24" x14ac:dyDescent="0.25">
      <c r="B157" s="214" t="s">
        <v>189</v>
      </c>
      <c r="C157" s="214" t="s">
        <v>190</v>
      </c>
      <c r="D157" s="127">
        <f>D9/D147</f>
        <v>12.490004692012345</v>
      </c>
      <c r="E157" s="23">
        <f>E9/E147</f>
        <v>25.359835503769705</v>
      </c>
      <c r="F157" s="23">
        <f>F9/F147</f>
        <v>39.423757154800953</v>
      </c>
      <c r="G157" s="23">
        <f>G9/G147</f>
        <v>63.35851593128978</v>
      </c>
      <c r="H157" s="24"/>
      <c r="I157" s="25">
        <f>I9/I147</f>
        <v>19.694747848044663</v>
      </c>
      <c r="J157" s="23">
        <f>J9/J147</f>
        <v>32.982019479702998</v>
      </c>
      <c r="K157" s="23">
        <f>K9/K147</f>
        <v>55.508112724167376</v>
      </c>
      <c r="L157" s="23">
        <f>L9/L147</f>
        <v>80.570208490329065</v>
      </c>
      <c r="M157" s="23"/>
      <c r="N157" s="23">
        <f>N9/N147</f>
        <v>22.368996913536105</v>
      </c>
      <c r="O157" s="23">
        <f>O9/O147</f>
        <v>51.058331141579664</v>
      </c>
      <c r="P157" s="23">
        <f>P9/P147</f>
        <v>76.297481052792207</v>
      </c>
      <c r="Q157" s="23">
        <f>Q9/Q147</f>
        <v>100.75035722000848</v>
      </c>
      <c r="R157" s="23"/>
      <c r="S157" s="23">
        <f>S9/S147</f>
        <v>17.349526224476179</v>
      </c>
      <c r="T157" s="23">
        <f>T9/T147</f>
        <v>38.486466144454049</v>
      </c>
      <c r="U157" s="23">
        <f>U9/U147</f>
        <v>52.650490825386271</v>
      </c>
      <c r="V157" s="23">
        <f>V9/V147</f>
        <v>69.178892317484681</v>
      </c>
      <c r="W157" s="23"/>
      <c r="X157" s="23">
        <f>X9/X147</f>
        <v>14.940712839499225</v>
      </c>
      <c r="Y157" s="23">
        <f>Y9/Y147</f>
        <v>30.117438082048668</v>
      </c>
      <c r="Z157" s="23">
        <f>Z9/Z147</f>
        <v>45.98730083505567</v>
      </c>
      <c r="AA157" s="23">
        <f>AA9/AA147</f>
        <v>90.92278798058922</v>
      </c>
      <c r="AB157" s="23"/>
      <c r="AC157" s="23">
        <f>AC9/AC147</f>
        <v>29.335481655976043</v>
      </c>
      <c r="AD157" s="23">
        <f>AD9/AD147</f>
        <v>65.360378848760575</v>
      </c>
      <c r="AE157" s="23">
        <f>AE9/AE147</f>
        <v>105.44378617076715</v>
      </c>
      <c r="AF157" s="23">
        <f>AF9/AF147</f>
        <v>136.35997525401481</v>
      </c>
      <c r="AG157" s="23"/>
      <c r="AH157" s="23">
        <f>AH9/AH147</f>
        <v>36.251566886953832</v>
      </c>
      <c r="AI157" s="23">
        <f>AI9/AI147</f>
        <v>76.490726762993319</v>
      </c>
      <c r="AJ157" s="23">
        <f>AJ9/AJ147</f>
        <v>111.28690437822898</v>
      </c>
      <c r="AK157" s="23">
        <f>AK9/AK147</f>
        <v>143.9374368100938</v>
      </c>
      <c r="AL157" s="23"/>
      <c r="AM157" s="23">
        <f>AM9/AM147</f>
        <v>41.737804924153636</v>
      </c>
      <c r="AN157" s="23">
        <f>AN9/AN147</f>
        <v>79.080601912504747</v>
      </c>
      <c r="AO157" s="23">
        <f>AO9/AO147</f>
        <v>120.37695781582048</v>
      </c>
      <c r="AP157" s="238">
        <f>AP9/AP147</f>
        <v>175.2345291112687</v>
      </c>
      <c r="AQ157" s="23"/>
      <c r="AR157" s="23">
        <f>AR9/AR147</f>
        <v>52.574651485798817</v>
      </c>
      <c r="AS157" s="23">
        <f>AS9/AS147</f>
        <v>87.93249091124008</v>
      </c>
      <c r="AT157" s="23">
        <f>AT9/AT147</f>
        <v>126.36730726301185</v>
      </c>
      <c r="AU157" s="23">
        <f>AU9/AU147</f>
        <v>167.79770023175101</v>
      </c>
      <c r="AV157" s="23"/>
      <c r="AW157" s="23">
        <f>AW9/AW147</f>
        <v>39.722146744613369</v>
      </c>
      <c r="AX157" s="252">
        <f>AX9/AX147</f>
        <v>79.525459051860508</v>
      </c>
      <c r="AY157" s="238">
        <f>AY9/AY147</f>
        <v>119.21796903818948</v>
      </c>
      <c r="AZ157" s="321"/>
      <c r="BA157" s="23"/>
      <c r="BB157" s="23">
        <f>BB9/BB147</f>
        <v>37.713795743662374</v>
      </c>
      <c r="BC157" s="23">
        <f>BC9/BC147</f>
        <v>80.107474032569868</v>
      </c>
      <c r="BD157" s="23">
        <f>BD9/BD147</f>
        <v>133.2039907383149</v>
      </c>
      <c r="BE157" s="23">
        <f>BE9/BE147</f>
        <v>175.78563780281081</v>
      </c>
      <c r="BF157" s="23"/>
      <c r="BG157" s="23">
        <f>BG9/BG147</f>
        <v>46.225427282895772</v>
      </c>
      <c r="BH157" s="252">
        <f>BH9/BH147</f>
        <v>83.004332922407912</v>
      </c>
      <c r="BI157" s="252">
        <f>BI9/BI147</f>
        <v>115.76498245325504</v>
      </c>
      <c r="BJ157" s="23">
        <f>BJ9/BJ147</f>
        <v>146.70379815734586</v>
      </c>
      <c r="BK157" s="23"/>
      <c r="BL157" s="23">
        <f>BL9/BL147</f>
        <v>34.138831984713562</v>
      </c>
      <c r="BM157" s="252">
        <f>BM9/BM147</f>
        <v>71.195883519299869</v>
      </c>
      <c r="BN157" s="252">
        <f>BN9/BN147</f>
        <v>107.63120428972496</v>
      </c>
      <c r="BO157" s="252">
        <f>BO9/BO147</f>
        <v>141.38142628115102</v>
      </c>
      <c r="BP157" s="252"/>
      <c r="BQ157" s="23">
        <f>BQ9/BQ147</f>
        <v>35.280135204795187</v>
      </c>
      <c r="BR157" s="252">
        <f>BR9/BR147</f>
        <v>79.152429033970407</v>
      </c>
      <c r="BS157" s="252">
        <f>BS9/BS147</f>
        <v>127.03735824511458</v>
      </c>
      <c r="BT157" s="252">
        <f>BT9/BT147</f>
        <v>177.73196221491671</v>
      </c>
    </row>
    <row r="158" spans="2:72" x14ac:dyDescent="0.25">
      <c r="B158" s="3" t="s">
        <v>49</v>
      </c>
      <c r="C158" s="3" t="s">
        <v>2</v>
      </c>
      <c r="D158" s="4">
        <f>SUM(D155:D156)</f>
        <v>251.74959192709542</v>
      </c>
      <c r="E158" s="2">
        <f>SUM(E155:E156)</f>
        <v>498.6781552922746</v>
      </c>
      <c r="F158" s="2">
        <f>SUM(F155:F156)</f>
        <v>780.72544858190247</v>
      </c>
      <c r="G158" s="2">
        <f>SUM(G155:G156)</f>
        <v>986.46314753528941</v>
      </c>
      <c r="H158" s="2"/>
      <c r="I158" s="2">
        <f>SUM(I155:I156)</f>
        <v>234.23269393901535</v>
      </c>
      <c r="J158" s="2">
        <f>SUM(J155:J156)</f>
        <v>464.35975226408823</v>
      </c>
      <c r="K158" s="2">
        <f>SUM(K155:K156)</f>
        <v>659.55024195844021</v>
      </c>
      <c r="L158" s="2">
        <f>SUM(L155:L156)</f>
        <v>813.08088419994965</v>
      </c>
      <c r="M158" s="2"/>
      <c r="N158" s="2">
        <f>SUM(N155:N156)</f>
        <v>198.31746240606878</v>
      </c>
      <c r="O158" s="2">
        <f>SUM(O155:O156)</f>
        <v>403.40655696463079</v>
      </c>
      <c r="P158" s="2">
        <f>SUM(P155:P156)</f>
        <v>594.61170233809401</v>
      </c>
      <c r="Q158" s="2">
        <f>SUM(Q155:Q156)</f>
        <v>831.48325035071321</v>
      </c>
      <c r="R158" s="2"/>
      <c r="S158" s="2">
        <f>SUM(S155:S156)</f>
        <v>244.87111665667075</v>
      </c>
      <c r="T158" s="2">
        <f>SUM(T155:T156)</f>
        <v>459.46812365846182</v>
      </c>
      <c r="U158" s="2">
        <f>SUM(U155:U156)</f>
        <v>672.8668622433056</v>
      </c>
      <c r="V158" s="2">
        <f>SUM(V155:V156)</f>
        <v>889.82724142399923</v>
      </c>
      <c r="W158" s="2"/>
      <c r="X158" s="2">
        <f>SUM(X155:X156)</f>
        <v>193.11708828956307</v>
      </c>
      <c r="Y158" s="2">
        <f>SUM(Y155:Y156)</f>
        <v>364.28436213230322</v>
      </c>
      <c r="Z158" s="2">
        <f>SUM(Z155:Z156)</f>
        <v>511.97439689205424</v>
      </c>
      <c r="AA158" s="2">
        <f>SUM(AA155:AA156)</f>
        <v>657.09056029023691</v>
      </c>
      <c r="AB158" s="2"/>
      <c r="AC158" s="2">
        <f>SUM(AC155:AC156)</f>
        <v>191.47945326548438</v>
      </c>
      <c r="AD158" s="2">
        <f>SUM(AD155:AD156)</f>
        <v>378.6418147766193</v>
      </c>
      <c r="AE158" s="2">
        <f>SUM(AE155:AE156)</f>
        <v>540.24726405002889</v>
      </c>
      <c r="AF158" s="2">
        <f>SUM(AF155:AF156)</f>
        <v>727.17894054965564</v>
      </c>
      <c r="AG158" s="2"/>
      <c r="AH158" s="2">
        <f>SUM(AH155:AH156)</f>
        <v>197.94199397682502</v>
      </c>
      <c r="AI158" s="2">
        <f>SUM(AI155:AI156)</f>
        <v>386.46350010782839</v>
      </c>
      <c r="AJ158" s="2">
        <f>SUM(AJ155:AJ156)</f>
        <v>598.26680860345266</v>
      </c>
      <c r="AK158" s="2">
        <f>SUM(AK155:AK156)</f>
        <v>855.04514589891528</v>
      </c>
      <c r="AL158" s="2"/>
      <c r="AM158" s="2">
        <f>SUM(AM155:AM156)</f>
        <v>213.467700836722</v>
      </c>
      <c r="AN158" s="2">
        <f>SUM(AN155:AN156)</f>
        <v>460.55612013762203</v>
      </c>
      <c r="AO158" s="2">
        <f>SUM(AO155:AO156)</f>
        <v>666.759886845045</v>
      </c>
      <c r="AP158" s="223">
        <f>SUM(AP155:AP156)</f>
        <v>850.39104919820636</v>
      </c>
      <c r="AQ158" s="2"/>
      <c r="AR158" s="2">
        <f>SUM(AR155:AR156)</f>
        <v>158.25120740925979</v>
      </c>
      <c r="AS158" s="2">
        <f>SUM(AS155:AS156)</f>
        <v>353.11381923962904</v>
      </c>
      <c r="AT158" s="2">
        <f>SUM(AT155:AT156)</f>
        <v>549.57910531268271</v>
      </c>
      <c r="AU158" s="2">
        <f>SUM(AU155:AU156)</f>
        <v>747.57714868655955</v>
      </c>
      <c r="AV158" s="2"/>
      <c r="AW158" s="2">
        <f>SUM(AW155:AW156)</f>
        <v>283.52976941515766</v>
      </c>
      <c r="AX158" s="150">
        <f>SUM(AX155:AX156)</f>
        <v>720.49500458412388</v>
      </c>
      <c r="AY158" s="223">
        <f>SUM(AY155:AY156)</f>
        <v>1181.5726286460931</v>
      </c>
      <c r="AZ158" s="322"/>
      <c r="BA158" s="2"/>
      <c r="BB158" s="2">
        <f>SUM(BB155:BB156)</f>
        <v>786.93564371965374</v>
      </c>
      <c r="BC158" s="2">
        <f>SUM(BC155:BC156)</f>
        <v>1287.1981388643139</v>
      </c>
      <c r="BD158" s="2">
        <f>SUM(BD155:BD156)</f>
        <v>1795.0391922224503</v>
      </c>
      <c r="BE158" s="2">
        <f>SUM(BE155:BE156)</f>
        <v>2417.5266304300258</v>
      </c>
      <c r="BF158" s="2"/>
      <c r="BG158" s="2">
        <f>SUM(BG155:BG156)</f>
        <v>419.65652473829869</v>
      </c>
      <c r="BH158" s="150">
        <f>SUM(BH155:BH156)</f>
        <v>576.23186596549249</v>
      </c>
      <c r="BI158" s="150">
        <f>SUM(BI155:BI156)</f>
        <v>779.46970374902958</v>
      </c>
      <c r="BJ158" s="2">
        <f>SUM(BJ155:BJ156)</f>
        <v>1043.1266466932407</v>
      </c>
      <c r="BK158" s="2"/>
      <c r="BL158" s="2">
        <f>SUM(BL155:BL156)</f>
        <v>276.22921283434954</v>
      </c>
      <c r="BM158" s="150">
        <f>SUM(BM155:BM156)</f>
        <v>531.86280456200632</v>
      </c>
      <c r="BN158" s="150">
        <f>SUM(BN155:BN156)</f>
        <v>790.05317804221431</v>
      </c>
      <c r="BO158" s="150">
        <f>SUM(BO155:BO156)</f>
        <v>1073.1246732033203</v>
      </c>
      <c r="BP158" s="150"/>
      <c r="BQ158" s="2">
        <f>SUM(BQ155:BQ156)</f>
        <v>389.2067649552086</v>
      </c>
      <c r="BR158" s="150">
        <f>SUM(BR155:BR156)</f>
        <v>767.60276947328987</v>
      </c>
      <c r="BS158" s="150">
        <f>SUM(BS155:BS156)</f>
        <v>1082.5100630650163</v>
      </c>
      <c r="BT158" s="150">
        <f>SUM(BT155:BT156)</f>
        <v>1413.3171012302037</v>
      </c>
    </row>
    <row r="159" spans="2:72" x14ac:dyDescent="0.25">
      <c r="B159" s="52" t="s">
        <v>47</v>
      </c>
      <c r="C159" s="52" t="s">
        <v>3</v>
      </c>
      <c r="D159" s="18">
        <f>D11/D147</f>
        <v>-55.643301326319545</v>
      </c>
      <c r="E159" s="19">
        <f>E11/E147</f>
        <v>-90.831946212343752</v>
      </c>
      <c r="F159" s="19">
        <f>F11/F147</f>
        <v>-170.04308958775485</v>
      </c>
      <c r="G159" s="19">
        <f>G11/G147</f>
        <v>-217.12352337671945</v>
      </c>
      <c r="H159" s="20"/>
      <c r="I159" s="21">
        <f>I11/I147</f>
        <v>-58.393776591197529</v>
      </c>
      <c r="J159" s="19">
        <f>J11/J147</f>
        <v>-116.87176990608346</v>
      </c>
      <c r="K159" s="19">
        <f>K11/K147</f>
        <v>-179.55530252712148</v>
      </c>
      <c r="L159" s="19">
        <f>L11/L147</f>
        <v>-237.94272795779955</v>
      </c>
      <c r="M159" s="19"/>
      <c r="N159" s="19">
        <f>N11/N147</f>
        <v>-53.548289286623515</v>
      </c>
      <c r="O159" s="19">
        <f>O11/O147</f>
        <v>-120.84186211391783</v>
      </c>
      <c r="P159" s="19">
        <f>P11/P147</f>
        <v>-171.01939086351794</v>
      </c>
      <c r="Q159" s="19">
        <f>Q11/Q147</f>
        <v>-229.89612640773314</v>
      </c>
      <c r="R159" s="19"/>
      <c r="S159" s="19">
        <f>S11/S147</f>
        <v>-43.012032113506748</v>
      </c>
      <c r="T159" s="19">
        <f>T11/T147</f>
        <v>-92.095726591029461</v>
      </c>
      <c r="U159" s="19">
        <f>U11/U147</f>
        <v>-131.22978793036842</v>
      </c>
      <c r="V159" s="19">
        <f>V11/V147</f>
        <v>-170.6587661320354</v>
      </c>
      <c r="W159" s="19"/>
      <c r="X159" s="19">
        <f>X11/X147</f>
        <v>-43.696560152113882</v>
      </c>
      <c r="Y159" s="19">
        <f>Y11/Y147</f>
        <v>-86.480885532385486</v>
      </c>
      <c r="Z159" s="19">
        <f>Z11/Z147</f>
        <v>-138.13742655415575</v>
      </c>
      <c r="AA159" s="19">
        <f>AA11/AA147</f>
        <v>-178.16092811356475</v>
      </c>
      <c r="AB159" s="19"/>
      <c r="AC159" s="19">
        <f>AC11/AC147</f>
        <v>-59.656744271422895</v>
      </c>
      <c r="AD159" s="19">
        <f>AD11/AD147</f>
        <v>-120.80460523365905</v>
      </c>
      <c r="AE159" s="19">
        <f>AE11/AE147</f>
        <v>-176.73962533256534</v>
      </c>
      <c r="AF159" s="19">
        <f>AF11/AF147</f>
        <v>-235.25823052496105</v>
      </c>
      <c r="AG159" s="19"/>
      <c r="AH159" s="19">
        <f>AH11/AH147</f>
        <v>-61.690954513249757</v>
      </c>
      <c r="AI159" s="19">
        <f>AI11/AI147</f>
        <v>-128.60214039249516</v>
      </c>
      <c r="AJ159" s="19">
        <f>AJ11/AJ147</f>
        <v>-196.44897600421905</v>
      </c>
      <c r="AK159" s="19">
        <f>AK11/AK147</f>
        <v>-282.50074153454597</v>
      </c>
      <c r="AL159" s="19"/>
      <c r="AM159" s="19">
        <f>AM11/AM147</f>
        <v>-75.929535697165008</v>
      </c>
      <c r="AN159" s="19">
        <f>AN11/AN147</f>
        <v>-148.74866847060841</v>
      </c>
      <c r="AO159" s="19">
        <f>AO11/AO147</f>
        <v>-231.21165231741776</v>
      </c>
      <c r="AP159" s="237">
        <f>AP11/AP147</f>
        <v>-332.36478564510378</v>
      </c>
      <c r="AQ159" s="19"/>
      <c r="AR159" s="19">
        <f>AR11/AR147</f>
        <v>-66.705030595735579</v>
      </c>
      <c r="AS159" s="19">
        <f>AS11/AS147</f>
        <v>-149.52848003644155</v>
      </c>
      <c r="AT159" s="19">
        <f>AT11/AT147</f>
        <v>-238.06899903642102</v>
      </c>
      <c r="AU159" s="19">
        <f>AU11/AU147</f>
        <v>-299.97338744552741</v>
      </c>
      <c r="AV159" s="19"/>
      <c r="AW159" s="19">
        <f>AW11/AW147</f>
        <v>-72.140153400393331</v>
      </c>
      <c r="AX159" s="200">
        <f>AX11/AX147</f>
        <v>-186.99993672428349</v>
      </c>
      <c r="AY159" s="237">
        <f>AY11/AY147</f>
        <v>-273.31087608925066</v>
      </c>
      <c r="AZ159" s="320"/>
      <c r="BA159" s="19"/>
      <c r="BB159" s="19">
        <f>BB11/BB147</f>
        <v>-116.47590952871698</v>
      </c>
      <c r="BC159" s="19">
        <f>BC11/BC147</f>
        <v>-201.97254169533733</v>
      </c>
      <c r="BD159" s="19">
        <f>BD11/BD147</f>
        <v>-269.6793106134096</v>
      </c>
      <c r="BE159" s="19">
        <f>BE11/BE147</f>
        <v>-339.93003585735249</v>
      </c>
      <c r="BF159" s="19"/>
      <c r="BG159" s="19">
        <f>BG11/BG147</f>
        <v>-48.575174032412768</v>
      </c>
      <c r="BH159" s="200">
        <f>BH11/BH147</f>
        <v>-100.71573844337291</v>
      </c>
      <c r="BI159" s="200">
        <f>BI11/BI147</f>
        <v>-150.81010092703892</v>
      </c>
      <c r="BJ159" s="19">
        <f>BJ11/BJ147</f>
        <v>-197.76741828999633</v>
      </c>
      <c r="BK159" s="19"/>
      <c r="BL159" s="19">
        <f>BL11/BL147</f>
        <v>-58.569364751049896</v>
      </c>
      <c r="BM159" s="200">
        <f>BM11/BM147</f>
        <v>-122.23283347706315</v>
      </c>
      <c r="BN159" s="200">
        <f>BN11/BN147</f>
        <v>-188.50706749043104</v>
      </c>
      <c r="BO159" s="200">
        <f>BO11/BO147</f>
        <v>-245.53503908596318</v>
      </c>
      <c r="BP159" s="200"/>
      <c r="BQ159" s="19">
        <f>BQ11/BQ147</f>
        <v>-65.351842186768238</v>
      </c>
      <c r="BR159" s="200">
        <f>BR11/BR147</f>
        <v>-131.39601951407832</v>
      </c>
      <c r="BS159" s="200">
        <f>BS11/BS147</f>
        <v>-197.62021474156541</v>
      </c>
      <c r="BT159" s="200">
        <f>BT11/BT147</f>
        <v>-260.55873992320045</v>
      </c>
    </row>
    <row r="160" spans="2:72" x14ac:dyDescent="0.25">
      <c r="B160" s="52" t="s">
        <v>48</v>
      </c>
      <c r="C160" s="52" t="s">
        <v>4</v>
      </c>
      <c r="D160" s="18">
        <f>D12/D147</f>
        <v>-43.979355145683684</v>
      </c>
      <c r="E160" s="19">
        <f>E12/E147</f>
        <v>-99.513691700120759</v>
      </c>
      <c r="F160" s="19">
        <f>F12/F147</f>
        <v>-142.99954981027719</v>
      </c>
      <c r="G160" s="19">
        <f>G12/G147</f>
        <v>-176.11737727905728</v>
      </c>
      <c r="H160" s="20"/>
      <c r="I160" s="21">
        <f>I12/I147</f>
        <v>-49.056033037199725</v>
      </c>
      <c r="J160" s="19">
        <f>J12/J147</f>
        <v>-91.466265165119665</v>
      </c>
      <c r="K160" s="19">
        <f>K12/K147</f>
        <v>-135.27532656482271</v>
      </c>
      <c r="L160" s="19">
        <f>L12/L147</f>
        <v>-165.50489826676716</v>
      </c>
      <c r="M160" s="19"/>
      <c r="N160" s="19">
        <f>N12/N147</f>
        <v>-41.963322854421307</v>
      </c>
      <c r="O160" s="19">
        <f>O12/O147</f>
        <v>-79.217601116079095</v>
      </c>
      <c r="P160" s="19">
        <f>P12/P147</f>
        <v>-128.51886808448108</v>
      </c>
      <c r="Q160" s="19">
        <f>Q12/Q147</f>
        <v>-167.76977593391234</v>
      </c>
      <c r="R160" s="19"/>
      <c r="S160" s="19">
        <f>S12/S147</f>
        <v>-34.618656127244869</v>
      </c>
      <c r="T160" s="19">
        <f>T12/T147</f>
        <v>-72.251414713015365</v>
      </c>
      <c r="U160" s="19">
        <f>U12/U147</f>
        <v>-81.818289171138545</v>
      </c>
      <c r="V160" s="19">
        <f>V12/V147</f>
        <v>-107.31997001209031</v>
      </c>
      <c r="W160" s="19"/>
      <c r="X160" s="19">
        <f>X12/X147</f>
        <v>-26.156297275966356</v>
      </c>
      <c r="Y160" s="19">
        <f>Y12/Y147</f>
        <v>-53.531041884019395</v>
      </c>
      <c r="Z160" s="19">
        <f>Z12/Z147</f>
        <v>-84.193035498276217</v>
      </c>
      <c r="AA160" s="19">
        <f>AA12/AA147</f>
        <v>-116.44680606669064</v>
      </c>
      <c r="AB160" s="19"/>
      <c r="AC160" s="19">
        <f>AC12/AC147</f>
        <v>-32.666741450049798</v>
      </c>
      <c r="AD160" s="19">
        <f>AD12/AD147</f>
        <v>-62.135473612687157</v>
      </c>
      <c r="AE160" s="19">
        <f>AE12/AE147</f>
        <v>-87.306974958172191</v>
      </c>
      <c r="AF160" s="19">
        <f>AF12/AF147</f>
        <v>-122.73597370482015</v>
      </c>
      <c r="AG160" s="19"/>
      <c r="AH160" s="19">
        <f>AH12/AH147</f>
        <v>-32.524441678401836</v>
      </c>
      <c r="AI160" s="19">
        <f>AI12/AI147</f>
        <v>-69.63351843864568</v>
      </c>
      <c r="AJ160" s="19">
        <f>AJ12/AJ147</f>
        <v>-97.386214552427091</v>
      </c>
      <c r="AK160" s="19">
        <f>AK12/AK147</f>
        <v>-129.40973850143044</v>
      </c>
      <c r="AL160" s="19"/>
      <c r="AM160" s="19">
        <f>AM12/AM147</f>
        <v>-29.927215922065237</v>
      </c>
      <c r="AN160" s="19">
        <f>AN12/AN147</f>
        <v>-69.132393814357258</v>
      </c>
      <c r="AO160" s="19">
        <f>AO12/AO147</f>
        <v>-100.18608181760908</v>
      </c>
      <c r="AP160" s="237">
        <f>AP12/AP147</f>
        <v>-132.2291580740885</v>
      </c>
      <c r="AQ160" s="19"/>
      <c r="AR160" s="19">
        <f>AR12/AR147</f>
        <v>-32.885519826217426</v>
      </c>
      <c r="AS160" s="19">
        <f>AS12/AS147</f>
        <v>-67.246732803431968</v>
      </c>
      <c r="AT160" s="19">
        <f>AT12/AT147</f>
        <v>-91.879092031682248</v>
      </c>
      <c r="AU160" s="19">
        <f>AU12/AU147</f>
        <v>-123.85926394109755</v>
      </c>
      <c r="AV160" s="19"/>
      <c r="AW160" s="19">
        <f>AW12/AW147</f>
        <v>-38.686384706233675</v>
      </c>
      <c r="AX160" s="200">
        <f>AX12/AX147</f>
        <v>-72.565130233541254</v>
      </c>
      <c r="AY160" s="237">
        <f>AY12/AY147</f>
        <v>-95.558140886101782</v>
      </c>
      <c r="AZ160" s="320"/>
      <c r="BA160" s="19"/>
      <c r="BB160" s="19">
        <f>BB12/BB147</f>
        <v>-56.303467089891519</v>
      </c>
      <c r="BC160" s="19">
        <f>BC12/BC147</f>
        <v>-95.193158360365672</v>
      </c>
      <c r="BD160" s="19">
        <f>BD12/BD147</f>
        <v>-132.82162759245753</v>
      </c>
      <c r="BE160" s="19">
        <f>BE12/BE147</f>
        <v>-164.43615844923514</v>
      </c>
      <c r="BF160" s="19"/>
      <c r="BG160" s="19">
        <f>BG12/BG147</f>
        <v>-61.505651759286998</v>
      </c>
      <c r="BH160" s="200">
        <f>BH12/BH147</f>
        <v>-85.566114778230315</v>
      </c>
      <c r="BI160" s="200">
        <f>BI12/BI147</f>
        <v>-118.3407623824876</v>
      </c>
      <c r="BJ160" s="19">
        <f>BJ12/BJ147</f>
        <v>-199.62086464445503</v>
      </c>
      <c r="BK160" s="19"/>
      <c r="BL160" s="19">
        <f>BL12/BL147</f>
        <v>-103.34214536883272</v>
      </c>
      <c r="BM160" s="200">
        <f>BM12/BM147</f>
        <v>-135.00309882950262</v>
      </c>
      <c r="BN160" s="200">
        <f>BN12/BN147</f>
        <v>-217.55762432973046</v>
      </c>
      <c r="BO160" s="200">
        <f>BO12/BO147</f>
        <v>-321.66516142135487</v>
      </c>
      <c r="BP160" s="200"/>
      <c r="BQ160" s="19">
        <f>BQ12/BQ147</f>
        <v>-89.121994034956487</v>
      </c>
      <c r="BR160" s="200">
        <f>BR12/BR147</f>
        <v>-114.839385715566</v>
      </c>
      <c r="BS160" s="200">
        <f>BS12/BS147</f>
        <v>-168.07910935982881</v>
      </c>
      <c r="BT160" s="200">
        <f>BT12/BT147</f>
        <v>-213.63233568882197</v>
      </c>
    </row>
    <row r="161" spans="2:72" x14ac:dyDescent="0.25">
      <c r="B161" s="282" t="s">
        <v>354</v>
      </c>
      <c r="C161" s="282" t="s">
        <v>353</v>
      </c>
      <c r="D161" s="18"/>
      <c r="E161" s="19"/>
      <c r="F161" s="19"/>
      <c r="G161" s="19"/>
      <c r="H161" s="20"/>
      <c r="I161" s="21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237"/>
      <c r="AQ161" s="19"/>
      <c r="AR161" s="19"/>
      <c r="AS161" s="19"/>
      <c r="AT161" s="19"/>
      <c r="AU161" s="19"/>
      <c r="AV161" s="19"/>
      <c r="AW161" s="19"/>
      <c r="AX161" s="200"/>
      <c r="AY161" s="237"/>
      <c r="AZ161" s="320"/>
      <c r="BA161" s="19"/>
      <c r="BB161" s="19"/>
      <c r="BC161" s="19"/>
      <c r="BD161" s="19"/>
      <c r="BE161" s="19"/>
      <c r="BF161" s="19"/>
      <c r="BG161" s="19">
        <f>BG13/BG147</f>
        <v>-0.31604780841456681</v>
      </c>
      <c r="BH161" s="200">
        <f t="shared" ref="BH161:BM161" si="25">BH13/BH147</f>
        <v>-0.68921034699790373</v>
      </c>
      <c r="BI161" s="200">
        <f t="shared" si="25"/>
        <v>-7.4492039267946417</v>
      </c>
      <c r="BJ161" s="19">
        <f t="shared" si="25"/>
        <v>-48.928637623084086</v>
      </c>
      <c r="BK161" s="19"/>
      <c r="BL161" s="19">
        <f t="shared" si="25"/>
        <v>-41.940734194260749</v>
      </c>
      <c r="BM161" s="200">
        <f t="shared" si="25"/>
        <v>-78.716886084380789</v>
      </c>
      <c r="BN161" s="200">
        <f t="shared" ref="BN161:BO161" si="26">BN13/BN147</f>
        <v>-118.58614709782719</v>
      </c>
      <c r="BO161" s="200">
        <f t="shared" si="26"/>
        <v>-160.60031199630097</v>
      </c>
      <c r="BP161" s="200"/>
      <c r="BQ161" s="19">
        <f t="shared" ref="BQ161:BT162" si="27">BQ13/BQ147</f>
        <v>-18.155187583793001</v>
      </c>
      <c r="BR161" s="200">
        <f t="shared" si="27"/>
        <v>-15.433701079800448</v>
      </c>
      <c r="BS161" s="200">
        <f t="shared" si="27"/>
        <v>-15.851872625635128</v>
      </c>
      <c r="BT161" s="200">
        <f t="shared" si="27"/>
        <v>-16.060693396220774</v>
      </c>
    </row>
    <row r="162" spans="2:72" x14ac:dyDescent="0.25">
      <c r="B162" s="52" t="s">
        <v>375</v>
      </c>
      <c r="C162" s="52" t="s">
        <v>376</v>
      </c>
      <c r="D162" s="18"/>
      <c r="E162" s="19"/>
      <c r="F162" s="19"/>
      <c r="G162" s="19"/>
      <c r="H162" s="20"/>
      <c r="I162" s="21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237"/>
      <c r="AQ162" s="19"/>
      <c r="AR162" s="19"/>
      <c r="AS162" s="19"/>
      <c r="AT162" s="19"/>
      <c r="AU162" s="19"/>
      <c r="AV162" s="19"/>
      <c r="AW162" s="19"/>
      <c r="AX162" s="200"/>
      <c r="AY162" s="237"/>
      <c r="AZ162" s="320"/>
      <c r="BA162" s="19"/>
      <c r="BB162" s="19"/>
      <c r="BC162" s="19"/>
      <c r="BD162" s="19"/>
      <c r="BE162" s="19"/>
      <c r="BF162" s="19"/>
      <c r="BG162" s="19"/>
      <c r="BH162" s="200"/>
      <c r="BI162" s="200"/>
      <c r="BJ162" s="19"/>
      <c r="BK162" s="19"/>
      <c r="BL162" s="19"/>
      <c r="BM162" s="200"/>
      <c r="BN162" s="200"/>
      <c r="BO162" s="200"/>
      <c r="BP162" s="200"/>
      <c r="BQ162" s="19"/>
      <c r="BR162" s="200"/>
      <c r="BS162" s="200"/>
      <c r="BT162" s="237">
        <f>BT14/BT147</f>
        <v>-209.27932571397136</v>
      </c>
    </row>
    <row r="163" spans="2:72" ht="24" x14ac:dyDescent="0.25">
      <c r="B163" s="52" t="s">
        <v>163</v>
      </c>
      <c r="C163" s="52" t="s">
        <v>162</v>
      </c>
      <c r="D163" s="18"/>
      <c r="E163" s="19"/>
      <c r="F163" s="19"/>
      <c r="G163" s="19"/>
      <c r="H163" s="20"/>
      <c r="I163" s="21"/>
      <c r="J163" s="19"/>
      <c r="K163" s="19"/>
      <c r="L163" s="19">
        <f>L15/L147</f>
        <v>6.2484300427028385</v>
      </c>
      <c r="M163" s="19"/>
      <c r="N163" s="19">
        <f>N15/N147</f>
        <v>0</v>
      </c>
      <c r="O163" s="19">
        <f>O15/O147</f>
        <v>0</v>
      </c>
      <c r="P163" s="19">
        <f>P15/P147</f>
        <v>5.1712737158003605</v>
      </c>
      <c r="Q163" s="19">
        <f>Q15/Q147</f>
        <v>4.0081516434723081</v>
      </c>
      <c r="R163" s="19"/>
      <c r="S163" s="19">
        <f>S15/S147</f>
        <v>0</v>
      </c>
      <c r="T163" s="19">
        <f>T15/T147</f>
        <v>0</v>
      </c>
      <c r="U163" s="19">
        <f>U15/U147</f>
        <v>0</v>
      </c>
      <c r="V163" s="19">
        <f>V15/V147</f>
        <v>-18.324122058010527</v>
      </c>
      <c r="W163" s="19"/>
      <c r="X163" s="19">
        <f>X15/X147</f>
        <v>0</v>
      </c>
      <c r="Y163" s="19">
        <f>Y15/Y147</f>
        <v>0</v>
      </c>
      <c r="Z163" s="19">
        <f>Z15/Z147</f>
        <v>0</v>
      </c>
      <c r="AA163" s="19">
        <f>AA15/AA147</f>
        <v>0</v>
      </c>
      <c r="AB163" s="19"/>
      <c r="AC163" s="19">
        <f>AC15/AC147</f>
        <v>0</v>
      </c>
      <c r="AD163" s="19">
        <f>AD15/AD147</f>
        <v>0</v>
      </c>
      <c r="AE163" s="19">
        <f>AE15/AE147</f>
        <v>0</v>
      </c>
      <c r="AF163" s="19">
        <f>AF15/AF147</f>
        <v>0</v>
      </c>
      <c r="AG163" s="19"/>
      <c r="AH163" s="19">
        <f>AH15/AH147</f>
        <v>0</v>
      </c>
      <c r="AI163" s="19">
        <f>AI15/AI147</f>
        <v>0</v>
      </c>
      <c r="AJ163" s="19">
        <f>AJ15/AJ147</f>
        <v>0</v>
      </c>
      <c r="AK163" s="19">
        <f>AK15/AK147</f>
        <v>0</v>
      </c>
      <c r="AL163" s="19"/>
      <c r="AM163" s="19">
        <f>AM15/AM147</f>
        <v>0</v>
      </c>
      <c r="AN163" s="19">
        <f>AN15/AN147</f>
        <v>0</v>
      </c>
      <c r="AO163" s="19">
        <f>AO15/AO147</f>
        <v>0</v>
      </c>
      <c r="AP163" s="237">
        <f>AP15/AP147</f>
        <v>0</v>
      </c>
      <c r="AQ163" s="19"/>
      <c r="AR163" s="19">
        <f>AR15/AR147</f>
        <v>0</v>
      </c>
      <c r="AS163" s="19">
        <f>AS15/AS147</f>
        <v>0</v>
      </c>
      <c r="AT163" s="19">
        <f>AT15/AT147</f>
        <v>0</v>
      </c>
      <c r="AU163" s="19">
        <f>AU15/AU147</f>
        <v>0</v>
      </c>
      <c r="AV163" s="19"/>
      <c r="AW163" s="19">
        <f t="shared" ref="AW163:AY164" si="28">AW15/AW147</f>
        <v>0</v>
      </c>
      <c r="AX163" s="200">
        <f t="shared" si="28"/>
        <v>0</v>
      </c>
      <c r="AY163" s="237">
        <f t="shared" si="28"/>
        <v>0</v>
      </c>
      <c r="AZ163" s="320"/>
      <c r="BA163" s="19"/>
      <c r="BB163" s="19">
        <f t="shared" ref="BB163:BC163" si="29">BB15/BB147</f>
        <v>0</v>
      </c>
      <c r="BC163" s="19">
        <f t="shared" si="29"/>
        <v>0</v>
      </c>
      <c r="BD163" s="19">
        <f t="shared" ref="BD163" si="30">BD15/BD147</f>
        <v>0</v>
      </c>
      <c r="BE163" s="19">
        <f>BE15/BE147</f>
        <v>0</v>
      </c>
      <c r="BF163" s="19"/>
      <c r="BG163" s="19">
        <f t="shared" ref="BG163:BH163" si="31">BG15/BG147</f>
        <v>0</v>
      </c>
      <c r="BH163" s="200">
        <f t="shared" si="31"/>
        <v>0</v>
      </c>
      <c r="BI163" s="200">
        <f t="shared" ref="BI163:BL163" si="32">BI15/BI147</f>
        <v>0</v>
      </c>
      <c r="BJ163" s="19">
        <f t="shared" si="32"/>
        <v>0</v>
      </c>
      <c r="BK163" s="19"/>
      <c r="BL163" s="19">
        <f t="shared" si="32"/>
        <v>0</v>
      </c>
      <c r="BM163" s="200">
        <f t="shared" ref="BM163:BN163" si="33">BM15/BM147</f>
        <v>0</v>
      </c>
      <c r="BN163" s="200">
        <f t="shared" si="33"/>
        <v>0</v>
      </c>
      <c r="BO163" s="200">
        <f t="shared" ref="BO163" si="34">BO15/BO147</f>
        <v>0</v>
      </c>
      <c r="BP163" s="200"/>
      <c r="BQ163" s="19">
        <f t="shared" ref="BQ163:BS164" si="35">BQ15/BQ147</f>
        <v>0</v>
      </c>
      <c r="BR163" s="200">
        <f t="shared" si="35"/>
        <v>0</v>
      </c>
      <c r="BS163" s="200">
        <f t="shared" si="35"/>
        <v>0</v>
      </c>
      <c r="BT163" s="200">
        <f t="shared" ref="BT163:BT164" si="36">BT15/BT147</f>
        <v>0</v>
      </c>
    </row>
    <row r="164" spans="2:72" x14ac:dyDescent="0.25">
      <c r="B164" s="52" t="s">
        <v>306</v>
      </c>
      <c r="C164" s="52" t="s">
        <v>305</v>
      </c>
      <c r="D164" s="18"/>
      <c r="E164" s="19"/>
      <c r="F164" s="19"/>
      <c r="G164" s="19"/>
      <c r="H164" s="20"/>
      <c r="I164" s="21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237"/>
      <c r="AQ164" s="19"/>
      <c r="AR164" s="19"/>
      <c r="AS164" s="19">
        <f>AS16/AS148</f>
        <v>12.737433042702566</v>
      </c>
      <c r="AT164" s="19">
        <f>AT16/AT148</f>
        <v>11.181597424844229</v>
      </c>
      <c r="AU164" s="19">
        <f>AU16/AU148</f>
        <v>12.060799423897169</v>
      </c>
      <c r="AV164" s="19"/>
      <c r="AW164" s="19">
        <f t="shared" si="28"/>
        <v>0</v>
      </c>
      <c r="AX164" s="200">
        <f t="shared" si="28"/>
        <v>0</v>
      </c>
      <c r="AY164" s="237">
        <f t="shared" si="28"/>
        <v>0</v>
      </c>
      <c r="AZ164" s="320"/>
      <c r="BA164" s="19"/>
      <c r="BB164" s="19">
        <f t="shared" ref="BB164:BC164" si="37">BB16/BB148</f>
        <v>0</v>
      </c>
      <c r="BC164" s="19">
        <f t="shared" si="37"/>
        <v>0</v>
      </c>
      <c r="BD164" s="19">
        <f t="shared" ref="BD164" si="38">BD16/BD148</f>
        <v>0</v>
      </c>
      <c r="BE164" s="19">
        <f>BE16/BE148</f>
        <v>0</v>
      </c>
      <c r="BF164" s="19"/>
      <c r="BG164" s="19">
        <f t="shared" ref="BG164:BH164" si="39">BG16/BG148</f>
        <v>0</v>
      </c>
      <c r="BH164" s="200">
        <f t="shared" si="39"/>
        <v>0</v>
      </c>
      <c r="BI164" s="200">
        <f t="shared" ref="BI164:BL164" si="40">BI16/BI148</f>
        <v>0</v>
      </c>
      <c r="BJ164" s="19">
        <f t="shared" si="40"/>
        <v>0</v>
      </c>
      <c r="BK164" s="19"/>
      <c r="BL164" s="19">
        <f t="shared" si="40"/>
        <v>0</v>
      </c>
      <c r="BM164" s="200">
        <f t="shared" ref="BM164:BN164" si="41">BM16/BM148</f>
        <v>0</v>
      </c>
      <c r="BN164" s="200">
        <f t="shared" si="41"/>
        <v>0</v>
      </c>
      <c r="BO164" s="200">
        <f t="shared" ref="BO164" si="42">BO16/BO148</f>
        <v>0</v>
      </c>
      <c r="BP164" s="200"/>
      <c r="BQ164" s="19">
        <f t="shared" si="35"/>
        <v>0</v>
      </c>
      <c r="BR164" s="200">
        <f t="shared" si="35"/>
        <v>0</v>
      </c>
      <c r="BS164" s="200">
        <f t="shared" si="35"/>
        <v>0</v>
      </c>
      <c r="BT164" s="200">
        <f t="shared" si="36"/>
        <v>0</v>
      </c>
    </row>
    <row r="165" spans="2:72" ht="28.5" customHeight="1" x14ac:dyDescent="0.25">
      <c r="B165" s="52" t="s">
        <v>87</v>
      </c>
      <c r="C165" s="52" t="s">
        <v>88</v>
      </c>
      <c r="D165" s="90">
        <f>D17/D147</f>
        <v>-39.518639184250702</v>
      </c>
      <c r="E165" s="91">
        <f>E17/E147</f>
        <v>-1.1749730735337316</v>
      </c>
      <c r="F165" s="91">
        <f>F17/F147</f>
        <v>4.8877741333847835</v>
      </c>
      <c r="G165" s="91">
        <f>G17/G147</f>
        <v>-0.80404208034631697</v>
      </c>
      <c r="H165" s="91"/>
      <c r="I165" s="92">
        <f>I17/I147</f>
        <v>14.762841041355681</v>
      </c>
      <c r="J165" s="91">
        <f>J17/J147</f>
        <v>57.903916896917487</v>
      </c>
      <c r="K165" s="91">
        <f>K17/K147</f>
        <v>28.086156181800931</v>
      </c>
      <c r="L165" s="91">
        <f>L17/L147</f>
        <v>23.078372268274304</v>
      </c>
      <c r="M165" s="91"/>
      <c r="N165" s="91">
        <f>N17/N147</f>
        <v>34.640479875053991</v>
      </c>
      <c r="O165" s="91">
        <f>O17/O147</f>
        <v>-33.591007329986624</v>
      </c>
      <c r="P165" s="91">
        <f>P17/P147</f>
        <v>16.220279305297307</v>
      </c>
      <c r="Q165" s="91">
        <f>Q17/Q147</f>
        <v>107.56942040565617</v>
      </c>
      <c r="R165" s="91"/>
      <c r="S165" s="91">
        <f>S17/S147</f>
        <v>8.7149612730918342</v>
      </c>
      <c r="T165" s="91">
        <f>T17/T147</f>
        <v>-18.398238229308951</v>
      </c>
      <c r="U165" s="91">
        <f>U17/U147</f>
        <v>18.421767376264597</v>
      </c>
      <c r="V165" s="91">
        <f>V17/V147</f>
        <v>36.845101291219024</v>
      </c>
      <c r="W165" s="91"/>
      <c r="X165" s="91">
        <f>X17/X147</f>
        <v>-23.261952905265161</v>
      </c>
      <c r="Y165" s="91">
        <f>Y17/Y147</f>
        <v>-37.632564408760246</v>
      </c>
      <c r="Z165" s="91">
        <f>Z17/Z147</f>
        <v>-44.261314353332843</v>
      </c>
      <c r="AA165" s="91">
        <f>AA17/AA147</f>
        <v>-50.734766517142567</v>
      </c>
      <c r="AB165" s="91"/>
      <c r="AC165" s="91">
        <f>AC17/AC147</f>
        <v>-12.815152473120474</v>
      </c>
      <c r="AD165" s="91">
        <f>AD17/AD147</f>
        <v>-14.917342402157756</v>
      </c>
      <c r="AE165" s="91">
        <f>AE17/AE147</f>
        <v>-22.233879151924079</v>
      </c>
      <c r="AF165" s="91">
        <f>AF17/AF147</f>
        <v>-6.2721818452896088</v>
      </c>
      <c r="AG165" s="91"/>
      <c r="AH165" s="91">
        <f>AH17/AH147</f>
        <v>-7.5948966513889697</v>
      </c>
      <c r="AI165" s="91">
        <f>AI17/AI147</f>
        <v>-19.543886133275826</v>
      </c>
      <c r="AJ165" s="91">
        <f>AJ17/AJ147</f>
        <v>-2.050921449708476</v>
      </c>
      <c r="AK165" s="91">
        <f>AK17/AK147</f>
        <v>-5.5654958394330531</v>
      </c>
      <c r="AL165" s="91"/>
      <c r="AM165" s="91">
        <f>AM17/AM147</f>
        <v>-6.5782409934807369</v>
      </c>
      <c r="AN165" s="91">
        <f>AN17/AN147</f>
        <v>-12.764316236700012</v>
      </c>
      <c r="AO165" s="91">
        <f>AO17/AO147</f>
        <v>-11.432276820905086</v>
      </c>
      <c r="AP165" s="239">
        <f>AP17/AP147</f>
        <v>-24.314099860819546</v>
      </c>
      <c r="AQ165" s="91"/>
      <c r="AR165" s="91">
        <f>AR17/AR147</f>
        <v>27.356896016679272</v>
      </c>
      <c r="AS165" s="91">
        <f>AS17/AS147</f>
        <v>1.1964584828906437</v>
      </c>
      <c r="AT165" s="91">
        <f>AT17/AT147</f>
        <v>42.711132586771562</v>
      </c>
      <c r="AU165" s="91">
        <f>AU17/AU147</f>
        <v>24.685916414401827</v>
      </c>
      <c r="AV165" s="91"/>
      <c r="AW165" s="91">
        <f>AW17/AW147</f>
        <v>-1.6007231502231598</v>
      </c>
      <c r="AX165" s="268">
        <f>AX17/AX147</f>
        <v>-10.676094299665717</v>
      </c>
      <c r="AY165" s="239">
        <f>AY17/AY147</f>
        <v>-8.5667224719723603</v>
      </c>
      <c r="AZ165" s="320"/>
      <c r="BA165" s="91"/>
      <c r="BB165" s="91">
        <f>BB17/BB147</f>
        <v>-33.391697155664097</v>
      </c>
      <c r="BC165" s="91">
        <f>BC17/BC147</f>
        <v>-153.37330843081358</v>
      </c>
      <c r="BD165" s="91">
        <f>BD17/BD147</f>
        <v>-175.83040070241526</v>
      </c>
      <c r="BE165" s="19">
        <f>BE17/BE147</f>
        <v>-158.77600679218199</v>
      </c>
      <c r="BF165" s="19"/>
      <c r="BG165" s="91">
        <f>BG17/BG147</f>
        <v>41.457227738554266</v>
      </c>
      <c r="BH165" s="268">
        <f>BH17/BH147</f>
        <v>180.16998788030105</v>
      </c>
      <c r="BI165" s="268">
        <f>BI17/BI147</f>
        <v>296.05748463601691</v>
      </c>
      <c r="BJ165" s="91">
        <f>BJ17/BJ147</f>
        <v>211.97326344980328</v>
      </c>
      <c r="BK165" s="19"/>
      <c r="BL165" s="91">
        <f>BL17/BL147</f>
        <v>12.19873692933438</v>
      </c>
      <c r="BM165" s="268">
        <f>BM17/BM147</f>
        <v>-52.812435900546319</v>
      </c>
      <c r="BN165" s="268">
        <f>BN17/BN147</f>
        <v>5.1226554426550877</v>
      </c>
      <c r="BO165" s="268">
        <f>BO17/BO147</f>
        <v>57.040874972451846</v>
      </c>
      <c r="BP165" s="268"/>
      <c r="BQ165" s="91">
        <f>BQ17/BQ147</f>
        <v>-103.25762536397376</v>
      </c>
      <c r="BR165" s="268">
        <f>BR17/BR147</f>
        <v>-225.94462432182144</v>
      </c>
      <c r="BS165" s="268">
        <f>BS17/BS147</f>
        <v>-139.03290881496216</v>
      </c>
      <c r="BT165" s="268">
        <f>BT17/BT147</f>
        <v>-174.8857633852067</v>
      </c>
    </row>
    <row r="166" spans="2:72" x14ac:dyDescent="0.25">
      <c r="B166" s="214" t="s">
        <v>52</v>
      </c>
      <c r="C166" s="214" t="s">
        <v>31</v>
      </c>
      <c r="D166" s="93">
        <f>D18/D147</f>
        <v>10.210083200613266</v>
      </c>
      <c r="E166" s="94">
        <f>E18/E147</f>
        <v>86.882731159633153</v>
      </c>
      <c r="F166" s="94">
        <f>F18/F147</f>
        <v>201.20264968808283</v>
      </c>
      <c r="G166" s="94">
        <f>G18/G147</f>
        <v>228.7017293337064</v>
      </c>
      <c r="H166" s="94"/>
      <c r="I166" s="95">
        <f>I18/I147</f>
        <v>33.668483800330108</v>
      </c>
      <c r="J166" s="94">
        <f>J18/J147</f>
        <v>99.913273086607632</v>
      </c>
      <c r="K166" s="94">
        <f>K18/K147</f>
        <v>101.43277350792295</v>
      </c>
      <c r="L166" s="94">
        <f>L18/L147</f>
        <v>117.05601607636272</v>
      </c>
      <c r="M166" s="94"/>
      <c r="N166" s="94">
        <f>N18/N147</f>
        <v>55.808072862287645</v>
      </c>
      <c r="O166" s="94">
        <f>O18/O147</f>
        <v>53.202437992429878</v>
      </c>
      <c r="P166" s="94">
        <f>P18/P147</f>
        <v>171.66933236878248</v>
      </c>
      <c r="Q166" s="94">
        <f>Q18/Q147</f>
        <v>396.39058136417702</v>
      </c>
      <c r="R166" s="94"/>
      <c r="S166" s="94">
        <f>S18/S147</f>
        <v>89.079124451898082</v>
      </c>
      <c r="T166" s="94">
        <f>T18/T147</f>
        <v>136.61040336743511</v>
      </c>
      <c r="U166" s="94">
        <f>U18/U147</f>
        <v>142.36382315778107</v>
      </c>
      <c r="V166" s="94">
        <f>V18/V147</f>
        <v>178.84474366735074</v>
      </c>
      <c r="W166" s="94"/>
      <c r="X166" s="94">
        <f>X18/X147</f>
        <v>36.514298195188694</v>
      </c>
      <c r="Y166" s="94">
        <f>Y18/Y147</f>
        <v>50.342806472687208</v>
      </c>
      <c r="Z166" s="94">
        <f>Z18/Z147</f>
        <v>73.427560493632143</v>
      </c>
      <c r="AA166" s="94">
        <f>AA18/AA147</f>
        <v>76.467631039950845</v>
      </c>
      <c r="AB166" s="94"/>
      <c r="AC166" s="94">
        <f>AC18/AC147</f>
        <v>6.2886026724861734</v>
      </c>
      <c r="AD166" s="94">
        <f>AD18/AD147</f>
        <v>21.142961601208565</v>
      </c>
      <c r="AE166" s="94">
        <f>AE18/AE147</f>
        <v>32.776543514632877</v>
      </c>
      <c r="AF166" s="94"/>
      <c r="AG166" s="94"/>
      <c r="AH166" s="94">
        <f>AH18/AH147</f>
        <v>0</v>
      </c>
      <c r="AI166" s="94">
        <f>AI18/AI147</f>
        <v>10.614351951692905</v>
      </c>
      <c r="AJ166" s="94">
        <f>AJ18/AJ147</f>
        <v>23.129836349490038</v>
      </c>
      <c r="AK166" s="94">
        <f>AK18/AK147</f>
        <v>21.528422301531869</v>
      </c>
      <c r="AL166" s="94"/>
      <c r="AM166" s="94">
        <f>AM18/AM147</f>
        <v>0</v>
      </c>
      <c r="AN166" s="94">
        <f>AN18/AN147</f>
        <v>0</v>
      </c>
      <c r="AO166" s="94">
        <f>AO18/AO147</f>
        <v>0</v>
      </c>
      <c r="AP166" s="240">
        <f>AP18/AP147</f>
        <v>0</v>
      </c>
      <c r="AQ166" s="94"/>
      <c r="AR166" s="94">
        <f>AR18/AR147</f>
        <v>29.541229674398707</v>
      </c>
      <c r="AS166" s="94">
        <f>AS18/AS147</f>
        <v>5.4777617288969234</v>
      </c>
      <c r="AT166" s="94">
        <f>AT18/AT147</f>
        <v>50.213485019313964</v>
      </c>
      <c r="AU166" s="94">
        <f>AU18/AU147</f>
        <v>30.271780712551145</v>
      </c>
      <c r="AV166" s="94"/>
      <c r="AW166" s="94">
        <f>AW18/AW147</f>
        <v>0</v>
      </c>
      <c r="AX166" s="269">
        <f>AX18/AX147</f>
        <v>0</v>
      </c>
      <c r="AY166" s="240">
        <f>AY18/AY147</f>
        <v>0</v>
      </c>
      <c r="AZ166" s="321"/>
      <c r="BA166" s="94"/>
      <c r="BB166" s="94">
        <f>BB18/BB147</f>
        <v>0</v>
      </c>
      <c r="BC166" s="94">
        <f>BC18/BC147</f>
        <v>0</v>
      </c>
      <c r="BD166" s="94">
        <f>BD18/BD147</f>
        <v>0</v>
      </c>
      <c r="BE166" s="23">
        <f>BE18/BE147</f>
        <v>0</v>
      </c>
      <c r="BF166" s="23"/>
      <c r="BG166" s="94">
        <f>BG18/BG147</f>
        <v>39.451011215574837</v>
      </c>
      <c r="BH166" s="269">
        <f>BH18/BH147</f>
        <v>176.17776945523772</v>
      </c>
      <c r="BI166" s="269">
        <f>BI18/BI147</f>
        <v>297.77467125550527</v>
      </c>
      <c r="BJ166" s="94">
        <f>BJ18/BJ147</f>
        <v>207.9848345857782</v>
      </c>
      <c r="BK166" s="23"/>
      <c r="BL166" s="94">
        <f>BL18/BL147</f>
        <v>12.507286734231727</v>
      </c>
      <c r="BM166" s="269">
        <f>BM18/BM147</f>
        <v>0</v>
      </c>
      <c r="BN166" s="269">
        <f>BN18/BN147</f>
        <v>1.2529438636797077</v>
      </c>
      <c r="BO166" s="269">
        <f>BO18/BO147</f>
        <v>52.082208000414838</v>
      </c>
      <c r="BP166" s="269"/>
      <c r="BQ166" s="94">
        <f>BQ18/BQ147</f>
        <v>0</v>
      </c>
      <c r="BR166" s="269">
        <f>BR18/BR147</f>
        <v>0</v>
      </c>
      <c r="BS166" s="269">
        <f>BS18/BS147</f>
        <v>0</v>
      </c>
      <c r="BT166" s="269">
        <f>BT18/BT147</f>
        <v>0</v>
      </c>
    </row>
    <row r="167" spans="2:72" x14ac:dyDescent="0.25">
      <c r="B167" s="214" t="s">
        <v>53</v>
      </c>
      <c r="C167" s="214" t="s">
        <v>32</v>
      </c>
      <c r="D167" s="96">
        <f>D19/D147</f>
        <v>-46.986208127094059</v>
      </c>
      <c r="E167" s="94">
        <f>E19/E147</f>
        <v>-78.788472208623006</v>
      </c>
      <c r="F167" s="94">
        <f>F19/F147</f>
        <v>-178.08219178082192</v>
      </c>
      <c r="G167" s="94">
        <f>G19/G147</f>
        <v>-212.71737277642163</v>
      </c>
      <c r="H167" s="94"/>
      <c r="I167" s="95">
        <f>I19/I147</f>
        <v>-16.669845006608753</v>
      </c>
      <c r="J167" s="94">
        <f>J19/J147</f>
        <v>-35.561258539699324</v>
      </c>
      <c r="K167" s="94">
        <f>K19/K147</f>
        <v>-62.150109118512191</v>
      </c>
      <c r="L167" s="94">
        <f>L19/L147</f>
        <v>-82.140165787490588</v>
      </c>
      <c r="M167" s="94"/>
      <c r="N167" s="94">
        <f>N19/N147</f>
        <v>-17.162913232892151</v>
      </c>
      <c r="O167" s="94">
        <f>O19/O147</f>
        <v>-75.929970611442101</v>
      </c>
      <c r="P167" s="94">
        <f>P19/P147</f>
        <v>-144.17398086346142</v>
      </c>
      <c r="Q167" s="94">
        <f>Q19/Q147</f>
        <v>-277.9158652532293</v>
      </c>
      <c r="R167" s="94"/>
      <c r="S167" s="94">
        <f>S19/S147</f>
        <v>-78.370334400460507</v>
      </c>
      <c r="T167" s="94">
        <f>T19/T147</f>
        <v>-143.2484040922142</v>
      </c>
      <c r="U167" s="94">
        <f>U19/U147</f>
        <v>-114.62995359131679</v>
      </c>
      <c r="V167" s="94">
        <f>V19/V147</f>
        <v>-121.47728186174392</v>
      </c>
      <c r="W167" s="94"/>
      <c r="X167" s="94">
        <f>X19/X147</f>
        <v>-58.771270416182603</v>
      </c>
      <c r="Y167" s="94">
        <f>Y19/Y147</f>
        <v>-81.69853241538722</v>
      </c>
      <c r="Z167" s="94">
        <f>Z19/Z147</f>
        <v>-105.37293740958684</v>
      </c>
      <c r="AA167" s="94">
        <f>AA19/AA147</f>
        <v>-115.99927798803311</v>
      </c>
      <c r="AB167" s="94"/>
      <c r="AC167" s="94">
        <f>AC19/AC147</f>
        <v>-16.809264981321153</v>
      </c>
      <c r="AD167" s="94">
        <f>AD19/AD147</f>
        <v>-27.144389527163362</v>
      </c>
      <c r="AE167" s="94">
        <f>AE19/AE147</f>
        <v>-42.513508324419206</v>
      </c>
      <c r="AF167" s="94">
        <f>AF19/AF147</f>
        <v>-9.6139180743373505</v>
      </c>
      <c r="AG167" s="94"/>
      <c r="AH167" s="94">
        <f>AH19/AH147</f>
        <v>-6.5576306735372354</v>
      </c>
      <c r="AI167" s="94">
        <f>AI19/AI147</f>
        <v>0</v>
      </c>
      <c r="AJ167" s="94">
        <f>AJ19/AJ147</f>
        <v>0</v>
      </c>
      <c r="AK167" s="94">
        <f>AK19/AK147</f>
        <v>0</v>
      </c>
      <c r="AL167" s="94"/>
      <c r="AM167" s="94">
        <f>AM19/AM147</f>
        <v>-8.6953760258653414</v>
      </c>
      <c r="AN167" s="94">
        <f>AN19/AN147</f>
        <v>-12.657181687950732</v>
      </c>
      <c r="AO167" s="94">
        <f>AO19/AO147</f>
        <v>-8.0517648577342271</v>
      </c>
      <c r="AP167" s="240">
        <f>AP19/AP147</f>
        <v>-12.342417909018307</v>
      </c>
      <c r="AQ167" s="94"/>
      <c r="AR167" s="94">
        <f>AR19/AR147</f>
        <v>0</v>
      </c>
      <c r="AS167" s="94">
        <f>AS19/AS147</f>
        <v>0</v>
      </c>
      <c r="AT167" s="94">
        <f>AT19/AT147</f>
        <v>0</v>
      </c>
      <c r="AU167" s="94">
        <f>AU19/AU147</f>
        <v>0</v>
      </c>
      <c r="AV167" s="94"/>
      <c r="AW167" s="94">
        <f>AW19/AW147</f>
        <v>-0.64566984210682077</v>
      </c>
      <c r="AX167" s="269">
        <f>AX19/AX147</f>
        <v>-9.2759507849554588</v>
      </c>
      <c r="AY167" s="240">
        <f>AY19/AY147</f>
        <v>-7.377650583118152</v>
      </c>
      <c r="AZ167" s="323"/>
      <c r="BA167" s="94"/>
      <c r="BB167" s="94">
        <f>BB19/BB147</f>
        <v>-30.324401383536291</v>
      </c>
      <c r="BC167" s="94">
        <f>BC19/BC147</f>
        <v>-149.17919984272092</v>
      </c>
      <c r="BD167" s="94">
        <f>BD19/BD147</f>
        <v>-145.58122738569818</v>
      </c>
      <c r="BE167" s="274">
        <f>BE19/BE147</f>
        <v>-38.920836652107823</v>
      </c>
      <c r="BF167" s="274"/>
      <c r="BG167" s="94">
        <f>BG19/BG147</f>
        <v>0</v>
      </c>
      <c r="BH167" s="269">
        <f>BH19/BH147</f>
        <v>0</v>
      </c>
      <c r="BI167" s="269">
        <f>BI19/BI147</f>
        <v>0</v>
      </c>
      <c r="BJ167" s="94">
        <f>BJ19/BJ147</f>
        <v>0</v>
      </c>
      <c r="BK167" s="274"/>
      <c r="BL167" s="94">
        <f>BL19/BL147</f>
        <v>0</v>
      </c>
      <c r="BM167" s="269">
        <f>BM19/BM147</f>
        <v>-49.151185384993724</v>
      </c>
      <c r="BN167" s="269">
        <f>BN19/BN147</f>
        <v>0</v>
      </c>
      <c r="BO167" s="269">
        <f>BO19/BO147</f>
        <v>0</v>
      </c>
      <c r="BP167" s="269"/>
      <c r="BQ167" s="240">
        <f>BQ19/BQ147</f>
        <v>-115.17485207956678</v>
      </c>
      <c r="BR167" s="269">
        <f>BR19/BR147</f>
        <v>-227.09359266314777</v>
      </c>
      <c r="BS167" s="269">
        <f>BS19/BS147</f>
        <v>-138.97399157247764</v>
      </c>
      <c r="BT167" s="269">
        <f>BT19/BT147</f>
        <v>-151.15946725854846</v>
      </c>
    </row>
    <row r="168" spans="2:72" s="22" customFormat="1" x14ac:dyDescent="0.25">
      <c r="B168" s="214" t="s">
        <v>335</v>
      </c>
      <c r="C168" s="214" t="s">
        <v>336</v>
      </c>
      <c r="D168" s="93">
        <f>D20/D147</f>
        <v>-0.33042340455059116</v>
      </c>
      <c r="E168" s="94">
        <f>E20/E147</f>
        <v>-0.45693397304089561</v>
      </c>
      <c r="F168" s="94">
        <f>F20/F147</f>
        <v>-0.6752845842176346</v>
      </c>
      <c r="G168" s="94">
        <f>G20/G147</f>
        <v>-0.99701217962943312</v>
      </c>
      <c r="H168" s="94"/>
      <c r="I168" s="95">
        <f>I20/I147</f>
        <v>-2.4330740246332305</v>
      </c>
      <c r="J168" s="94">
        <f>J20/J147</f>
        <v>-1.7409863654975191</v>
      </c>
      <c r="K168" s="94">
        <f>K20/K147</f>
        <v>-2.5302843407027864</v>
      </c>
      <c r="L168" s="94">
        <f>L20/L147</f>
        <v>-4.741271037427782</v>
      </c>
      <c r="M168" s="94"/>
      <c r="N168" s="94">
        <f>N20/N147</f>
        <v>-0.77233109548014678</v>
      </c>
      <c r="O168" s="94">
        <f>O20/O147</f>
        <v>-1.9154021200928542</v>
      </c>
      <c r="P168" s="94">
        <f>P20/P147</f>
        <v>-1.9215661894777296</v>
      </c>
      <c r="Q168" s="94">
        <f>Q20/Q147</f>
        <v>-3.3574776753761544</v>
      </c>
      <c r="R168" s="94"/>
      <c r="S168" s="94">
        <f>S20/S147</f>
        <v>-0.67532910234290966</v>
      </c>
      <c r="T168" s="94">
        <f>T20/T147</f>
        <v>-0.97566414852395955</v>
      </c>
      <c r="U168" s="94">
        <f>U20/U147</f>
        <v>-3.8969123295944343</v>
      </c>
      <c r="V168" s="94">
        <f>V20/V147</f>
        <v>-11.729406688878717</v>
      </c>
      <c r="W168" s="94"/>
      <c r="X168" s="94">
        <f>X20/X147</f>
        <v>-0.62978789547664893</v>
      </c>
      <c r="Y168" s="94">
        <f>Y20/Y147</f>
        <v>-2.3342437832967775</v>
      </c>
      <c r="Z168" s="94">
        <f>Z20/Z147</f>
        <v>-3.5543619920224323</v>
      </c>
      <c r="AA168" s="94">
        <f>AA20/AA147</f>
        <v>-3.1774493584684995</v>
      </c>
      <c r="AB168" s="94"/>
      <c r="AC168" s="94">
        <f>AC20/AC147</f>
        <v>-0.15296601095236639</v>
      </c>
      <c r="AD168" s="94">
        <f>AD20/AD147</f>
        <v>-0.293173203279401</v>
      </c>
      <c r="AE168" s="94">
        <f>AE20/AE147</f>
        <v>-1.4742587564113112</v>
      </c>
      <c r="AF168" s="94">
        <f>AF20/AF147</f>
        <v>-2.0907272817632028</v>
      </c>
      <c r="AG168" s="94"/>
      <c r="AH168" s="94">
        <f>AH20/AH147</f>
        <v>-0.96694286070924385</v>
      </c>
      <c r="AI168" s="94">
        <f>AI20/AI147</f>
        <v>-14.135621091222774</v>
      </c>
      <c r="AJ168" s="94">
        <f>AJ20/AJ147</f>
        <v>-9.5709667653062223</v>
      </c>
      <c r="AK168" s="94">
        <f>AK20/AK147</f>
        <v>-16.473229805542534</v>
      </c>
      <c r="AL168" s="94"/>
      <c r="AM168" s="94">
        <f>AM20/AM147</f>
        <v>-6.6538529589230437</v>
      </c>
      <c r="AN168" s="94">
        <f>AN20/AN147</f>
        <v>-0.29079377517661897</v>
      </c>
      <c r="AO168" s="94">
        <f>AO20/AO147</f>
        <v>-0.98342166201334069</v>
      </c>
      <c r="AP168" s="240">
        <f>AP20/AP147</f>
        <v>-3.166702967895811</v>
      </c>
      <c r="AQ168" s="94"/>
      <c r="AR168" s="94">
        <f>AR20/AR147</f>
        <v>-0.60257480212949932</v>
      </c>
      <c r="AS168" s="94">
        <f>AS20/AS147</f>
        <v>-0.67751263488988267</v>
      </c>
      <c r="AT168" s="94">
        <f>AT20/AT147</f>
        <v>-2.2323383885907728</v>
      </c>
      <c r="AU168" s="94">
        <f>AU20/AU147</f>
        <v>-3.4790370690706673</v>
      </c>
      <c r="AV168" s="94"/>
      <c r="AW168" s="94">
        <f>AW20/AW147</f>
        <v>-0.24212619079005779</v>
      </c>
      <c r="AX168" s="269">
        <f>AX20/AX147</f>
        <v>-3.1099341528660536</v>
      </c>
      <c r="AY168" s="240">
        <f>AY20/AY147</f>
        <v>-4.1077028887690812</v>
      </c>
      <c r="AZ168" s="321"/>
      <c r="BA168" s="94"/>
      <c r="BB168" s="94">
        <f>BB20/BB147</f>
        <v>-0.37179342692458289</v>
      </c>
      <c r="BC168" s="94">
        <f>BC20/BC147</f>
        <v>-1.441724827156853</v>
      </c>
      <c r="BD168" s="94">
        <f>BD20/BD147</f>
        <v>-2.2516940811601183</v>
      </c>
      <c r="BE168" s="23">
        <f>BE20/BE147</f>
        <v>-2.2903190983436761</v>
      </c>
      <c r="BF168" s="23"/>
      <c r="BG168" s="94">
        <f>BG20/BG147</f>
        <v>-0.37101264466057843</v>
      </c>
      <c r="BH168" s="269">
        <f>BH20/BH147</f>
        <v>-1.3784206939958075</v>
      </c>
      <c r="BI168" s="269">
        <f>BI20/BI147</f>
        <v>-1.8502081181811367</v>
      </c>
      <c r="BJ168" s="94">
        <f>BJ20/BJ147</f>
        <v>-0.76249375341655856</v>
      </c>
      <c r="BK168" s="23"/>
      <c r="BL168" s="94">
        <f>BL20/BL147</f>
        <v>-2.8320464235220739</v>
      </c>
      <c r="BM168" s="269">
        <f>BM20/BM147</f>
        <v>-1.8085695317789927</v>
      </c>
      <c r="BN168" s="269">
        <f>BN20/BN147</f>
        <v>-2.0291037792335089</v>
      </c>
      <c r="BO168" s="269">
        <f>BO20/BO147</f>
        <v>-3.716299430023378</v>
      </c>
      <c r="BP168" s="269"/>
      <c r="BQ168" s="94">
        <f>BQ20/BQ147</f>
        <v>-0.35365870648792258</v>
      </c>
      <c r="BR168" s="269">
        <f>BR20/BR147</f>
        <v>-1.2293961252191656</v>
      </c>
      <c r="BS168" s="269">
        <f>BS20/BS147</f>
        <v>-2.3802565963744686</v>
      </c>
      <c r="BT168" s="269">
        <f>BT20/BT147</f>
        <v>-3.1571281136279108</v>
      </c>
    </row>
    <row r="169" spans="2:72" s="22" customFormat="1" x14ac:dyDescent="0.25">
      <c r="B169" s="214" t="s">
        <v>285</v>
      </c>
      <c r="C169" s="214" t="s">
        <v>284</v>
      </c>
      <c r="D169" s="93"/>
      <c r="E169" s="94"/>
      <c r="F169" s="94"/>
      <c r="G169" s="94"/>
      <c r="H169" s="94"/>
      <c r="I169" s="95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4"/>
      <c r="AI169" s="94">
        <f>AI21/AI147</f>
        <v>-15.247600819495363</v>
      </c>
      <c r="AJ169" s="94">
        <f>AJ21/AJ147</f>
        <v>-14.730824698302944</v>
      </c>
      <c r="AK169" s="94">
        <f>AK21/AK147</f>
        <v>-14.432016431767659</v>
      </c>
      <c r="AL169" s="94"/>
      <c r="AM169" s="94"/>
      <c r="AN169" s="94"/>
      <c r="AO169" s="94"/>
      <c r="AP169" s="94"/>
      <c r="AQ169" s="94"/>
      <c r="AR169" s="94"/>
      <c r="AS169" s="94"/>
      <c r="AT169" s="94"/>
      <c r="AU169" s="94"/>
      <c r="AV169" s="94"/>
      <c r="AW169" s="94"/>
      <c r="AX169" s="269"/>
      <c r="AY169" s="269"/>
      <c r="AZ169" s="321"/>
      <c r="BA169" s="94"/>
      <c r="BB169" s="94"/>
      <c r="BC169" s="94"/>
      <c r="BD169" s="94"/>
      <c r="BE169" s="23"/>
      <c r="BF169" s="23"/>
      <c r="BG169" s="94"/>
      <c r="BH169" s="269"/>
      <c r="BI169" s="269"/>
      <c r="BJ169" s="94"/>
      <c r="BK169" s="23"/>
      <c r="BL169" s="94"/>
      <c r="BM169" s="269"/>
      <c r="BN169" s="269"/>
      <c r="BO169" s="269"/>
      <c r="BP169" s="269"/>
      <c r="BQ169" s="94"/>
      <c r="BR169" s="269"/>
      <c r="BS169" s="269"/>
      <c r="BT169" s="269"/>
    </row>
    <row r="170" spans="2:72" s="22" customFormat="1" x14ac:dyDescent="0.25">
      <c r="B170" s="214" t="s">
        <v>194</v>
      </c>
      <c r="C170" s="214" t="s">
        <v>193</v>
      </c>
      <c r="D170" s="93"/>
      <c r="E170" s="94"/>
      <c r="F170" s="94"/>
      <c r="G170" s="94"/>
      <c r="H170" s="94"/>
      <c r="I170" s="95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>
        <f>T22/T147</f>
        <v>-5.5752237058511973</v>
      </c>
      <c r="U170" s="94">
        <f>U22/U147</f>
        <v>0</v>
      </c>
      <c r="V170" s="94">
        <f>V22/V147</f>
        <v>0</v>
      </c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  <c r="AP170" s="94"/>
      <c r="AQ170" s="94"/>
      <c r="AR170" s="94"/>
      <c r="AS170" s="94"/>
      <c r="AT170" s="94"/>
      <c r="AU170" s="94"/>
      <c r="AV170" s="94"/>
      <c r="AW170" s="94"/>
      <c r="AX170" s="269"/>
      <c r="AY170" s="269"/>
      <c r="AZ170" s="321"/>
      <c r="BA170" s="94"/>
      <c r="BB170" s="94"/>
      <c r="BC170" s="94"/>
      <c r="BD170" s="94"/>
      <c r="BE170" s="23"/>
      <c r="BF170" s="23"/>
      <c r="BG170" s="94"/>
      <c r="BH170" s="269"/>
      <c r="BI170" s="269"/>
      <c r="BJ170" s="94"/>
      <c r="BK170" s="23"/>
      <c r="BL170" s="94"/>
      <c r="BM170" s="269"/>
      <c r="BN170" s="269"/>
      <c r="BO170" s="269"/>
      <c r="BP170" s="269"/>
      <c r="BQ170" s="94"/>
      <c r="BR170" s="269"/>
      <c r="BS170" s="269"/>
      <c r="BT170" s="269"/>
    </row>
    <row r="171" spans="2:72" s="22" customFormat="1" x14ac:dyDescent="0.25">
      <c r="B171" s="214" t="s">
        <v>330</v>
      </c>
      <c r="C171" s="214" t="s">
        <v>328</v>
      </c>
      <c r="D171" s="93"/>
      <c r="E171" s="94"/>
      <c r="F171" s="94"/>
      <c r="G171" s="94"/>
      <c r="H171" s="94"/>
      <c r="I171" s="95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94"/>
      <c r="AH171" s="94"/>
      <c r="AI171" s="94"/>
      <c r="AJ171" s="94"/>
      <c r="AK171" s="94"/>
      <c r="AL171" s="94"/>
      <c r="AM171" s="94"/>
      <c r="AN171" s="94"/>
      <c r="AO171" s="94"/>
      <c r="AP171" s="94"/>
      <c r="AQ171" s="94"/>
      <c r="AR171" s="94"/>
      <c r="AS171" s="94"/>
      <c r="AT171" s="94"/>
      <c r="AU171" s="94"/>
      <c r="AV171" s="94"/>
      <c r="AW171" s="94"/>
      <c r="AX171" s="269"/>
      <c r="AY171" s="269"/>
      <c r="AZ171" s="321"/>
      <c r="BA171" s="94"/>
      <c r="BB171" s="94"/>
      <c r="BC171" s="94"/>
      <c r="BD171" s="94">
        <f>BD23/BD147</f>
        <v>-20.392701112393521</v>
      </c>
      <c r="BE171" s="23"/>
      <c r="BF171" s="23"/>
      <c r="BG171" s="94"/>
      <c r="BH171" s="269"/>
      <c r="BI171" s="269"/>
      <c r="BJ171" s="94"/>
      <c r="BK171" s="23"/>
      <c r="BL171" s="94"/>
      <c r="BM171" s="269"/>
      <c r="BN171" s="269"/>
      <c r="BO171" s="269"/>
      <c r="BP171" s="269"/>
      <c r="BQ171" s="94"/>
      <c r="BR171" s="269"/>
      <c r="BS171" s="269"/>
      <c r="BT171" s="269"/>
    </row>
    <row r="172" spans="2:72" s="22" customFormat="1" x14ac:dyDescent="0.25">
      <c r="B172" s="214" t="s">
        <v>338</v>
      </c>
      <c r="C172" s="214" t="s">
        <v>337</v>
      </c>
      <c r="D172" s="93"/>
      <c r="E172" s="94"/>
      <c r="F172" s="94"/>
      <c r="G172" s="94"/>
      <c r="H172" s="94"/>
      <c r="I172" s="95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  <c r="AO172" s="94"/>
      <c r="AP172" s="94"/>
      <c r="AQ172" s="94"/>
      <c r="AR172" s="94"/>
      <c r="AS172" s="94"/>
      <c r="AT172" s="94"/>
      <c r="AU172" s="94"/>
      <c r="AV172" s="94"/>
      <c r="AW172" s="94"/>
      <c r="AX172" s="269"/>
      <c r="AY172" s="269"/>
      <c r="AZ172" s="321"/>
      <c r="BA172" s="94"/>
      <c r="BB172" s="94"/>
      <c r="BC172" s="94"/>
      <c r="BD172" s="94"/>
      <c r="BE172" s="238">
        <f>BE24/BE147</f>
        <v>-17.286803385587618</v>
      </c>
      <c r="BF172" s="238"/>
      <c r="BG172" s="94"/>
      <c r="BH172" s="269"/>
      <c r="BI172" s="269"/>
      <c r="BJ172" s="238">
        <f>BJ24/BJ147</f>
        <v>-9.1733863872576737</v>
      </c>
      <c r="BK172" s="238"/>
      <c r="BL172" s="94"/>
      <c r="BM172" s="269"/>
      <c r="BN172" s="269"/>
      <c r="BO172" s="269"/>
      <c r="BP172" s="269"/>
      <c r="BQ172" s="94"/>
      <c r="BR172" s="269"/>
      <c r="BS172" s="269"/>
      <c r="BT172" s="269"/>
    </row>
    <row r="173" spans="2:72" x14ac:dyDescent="0.25">
      <c r="B173" s="214" t="s">
        <v>51</v>
      </c>
      <c r="C173" s="214" t="s">
        <v>5</v>
      </c>
      <c r="D173" s="93">
        <f>(D165-(D167+D166+D168))</f>
        <v>-2.4120908532193184</v>
      </c>
      <c r="E173" s="94">
        <f t="shared" ref="E173:K173" si="43">(E165-(E167+E166+E168))</f>
        <v>-8.8122980515029834</v>
      </c>
      <c r="F173" s="94">
        <f t="shared" si="43"/>
        <v>-17.557399189658494</v>
      </c>
      <c r="G173" s="94">
        <f t="shared" si="43"/>
        <v>-15.791386458001654</v>
      </c>
      <c r="H173" s="94"/>
      <c r="I173" s="95">
        <f t="shared" si="43"/>
        <v>0.19727627226755651</v>
      </c>
      <c r="J173" s="94">
        <f t="shared" si="43"/>
        <v>-4.7071112844933012</v>
      </c>
      <c r="K173" s="94">
        <f t="shared" si="43"/>
        <v>-8.6662238669070391</v>
      </c>
      <c r="L173" s="94">
        <f>(L165-(L167+L166+L168))</f>
        <v>-7.0962069831700489</v>
      </c>
      <c r="M173" s="94"/>
      <c r="N173" s="94">
        <f>(N165-(N167+N166+N168))</f>
        <v>-3.2323486588613548</v>
      </c>
      <c r="O173" s="94">
        <f>(O165-(O167+O166+O168))</f>
        <v>-8.9480725908815479</v>
      </c>
      <c r="P173" s="94">
        <f>(P165-(P167+P166+P168))</f>
        <v>-9.3535060105460168</v>
      </c>
      <c r="Q173" s="94">
        <f>(Q165-(Q167+Q166+Q168))</f>
        <v>-7.5478180299153905</v>
      </c>
      <c r="R173" s="94"/>
      <c r="S173" s="94">
        <f>(S165-(S167+S166+S168))</f>
        <v>-1.3184996760028316</v>
      </c>
      <c r="T173" s="94">
        <f>(T165-(T167+T166+T168+T170))</f>
        <v>-5.2093496501547047</v>
      </c>
      <c r="U173" s="94">
        <f>(U165-(U167+U166+U168+U170))</f>
        <v>-5.4151898606052455</v>
      </c>
      <c r="V173" s="94">
        <f>(V165-(V167+V166+V168+V170))</f>
        <v>-8.7929538255090804</v>
      </c>
      <c r="W173" s="94"/>
      <c r="X173" s="94">
        <f>(X165-(X167+X166+X168))</f>
        <v>-0.37519278879460316</v>
      </c>
      <c r="Y173" s="94">
        <f>(Y165-(Y167+Y166+Y168))</f>
        <v>-3.9425946827634561</v>
      </c>
      <c r="Z173" s="94">
        <f>(Z165-(Z167+Z166+Z168))</f>
        <v>-8.7615754453557102</v>
      </c>
      <c r="AA173" s="94">
        <f>(AA165-(AA167+AA166+AA168+AA170))</f>
        <v>-8.0256702105917981</v>
      </c>
      <c r="AB173" s="94"/>
      <c r="AC173" s="94">
        <f>(AC165-(AC167+AC166+AC168))</f>
        <v>-2.141524153333128</v>
      </c>
      <c r="AD173" s="94">
        <f>(AD165-(AD167+AD166+AD168))</f>
        <v>-8.6227412729235589</v>
      </c>
      <c r="AE173" s="94">
        <f>(AE165-(AE167+AE166+AE168))</f>
        <v>-11.022655585726438</v>
      </c>
      <c r="AF173" s="94">
        <f>(AF165-(AF167+AF166+AF168))</f>
        <v>5.432463510810944</v>
      </c>
      <c r="AG173" s="94"/>
      <c r="AH173" s="94">
        <f>(AH165-(AH167+AH166+AH168))</f>
        <v>-7.032311714249051E-2</v>
      </c>
      <c r="AI173" s="94">
        <f>(AI165-(AI167+AI166+AI168+AI169))</f>
        <v>-0.77501617425059521</v>
      </c>
      <c r="AJ173" s="94">
        <f>(AJ165-(AJ167+AJ166+AJ168+AJ169))</f>
        <v>-0.87896633558934711</v>
      </c>
      <c r="AK173" s="94">
        <f>(AK165-(AK167+AK166+AK168+AK169))</f>
        <v>3.8113280963452709</v>
      </c>
      <c r="AL173" s="94"/>
      <c r="AM173" s="94">
        <f>(AM165-(AM167+AM166+AM168))</f>
        <v>8.7709879913076492</v>
      </c>
      <c r="AN173" s="94">
        <f>(AN165-(AN167+AN166+AN168))</f>
        <v>0.18365922642733956</v>
      </c>
      <c r="AO173" s="94">
        <f>(AO165-(AO167+AO166+AO168))</f>
        <v>-2.3970903011575189</v>
      </c>
      <c r="AP173" s="240">
        <f>(AP165-(AP167+AP166+AP168))</f>
        <v>-8.8049789839054284</v>
      </c>
      <c r="AQ173" s="94"/>
      <c r="AR173" s="94">
        <f>(AR165-(AR167+AR166+AR168))</f>
        <v>-1.5817588555899356</v>
      </c>
      <c r="AS173" s="94">
        <f>(AS165-(AS167+AS166+AS168))</f>
        <v>-3.6037906111163966</v>
      </c>
      <c r="AT173" s="94">
        <f>(AT165-(AT167+AT166+AT168))</f>
        <v>-5.2700140439516261</v>
      </c>
      <c r="AU173" s="94">
        <f>(AU165-(AU167+AU166+AU168))</f>
        <v>-2.1068272290786503</v>
      </c>
      <c r="AV173" s="94"/>
      <c r="AW173" s="94">
        <f>(AW165-(AW167+AW166+AW168))</f>
        <v>-0.71292711732628122</v>
      </c>
      <c r="AX173" s="269">
        <f>(AX165-(AX167+AX166+AX168))</f>
        <v>1.7097906381557948</v>
      </c>
      <c r="AY173" s="240">
        <f>(AY165-(AY167+AY166+AY168))</f>
        <v>2.918630999914873</v>
      </c>
      <c r="AZ173" s="324"/>
      <c r="BA173" s="94"/>
      <c r="BB173" s="94">
        <f>(BB165-(BB167+BB166+BB168))</f>
        <v>-2.6955023452032236</v>
      </c>
      <c r="BC173" s="94">
        <f>(BC165-(BC167+BC166+BC168))</f>
        <v>-2.7523837609357997</v>
      </c>
      <c r="BD173" s="94">
        <f>(BD165-(BD167+BD166+BD168+BD169+BD170+BD171))</f>
        <v>-7.6047781231634417</v>
      </c>
      <c r="BE173" s="238">
        <f>(BE165-(BE167+BE166+BE168+BE172))</f>
        <v>-100.27804765614287</v>
      </c>
      <c r="BF173" s="238"/>
      <c r="BG173" s="94">
        <f>(BG165-(BG167+BG166+BG168))</f>
        <v>2.3772291676400101</v>
      </c>
      <c r="BH173" s="269">
        <f>(BH165-(BH167+BH166+BH168))</f>
        <v>5.3706391190591489</v>
      </c>
      <c r="BI173" s="269">
        <f>(BI165-(BI167+BI166+BI168))</f>
        <v>0.13302149869275581</v>
      </c>
      <c r="BJ173" s="94">
        <f>(BJ165-(BJ167+BJ166+BJ168))</f>
        <v>4.7509226174416312</v>
      </c>
      <c r="BK173" s="238"/>
      <c r="BL173" s="94">
        <f>(BL165-(BL167+BL166+BL168))</f>
        <v>2.5234966186247281</v>
      </c>
      <c r="BM173" s="269">
        <f>(BM165-(BM167+BM166+BM168))</f>
        <v>-1.8526809837736025</v>
      </c>
      <c r="BN173" s="269">
        <f>(BN165-(BN167+BN166+BN168))</f>
        <v>5.8988153582088891</v>
      </c>
      <c r="BO173" s="269">
        <f>(BO165-(BO167+BO166+BO168))</f>
        <v>8.6749664020603845</v>
      </c>
      <c r="BP173" s="269"/>
      <c r="BQ173" s="94">
        <f>(BQ165-(BQ167+BQ166+BQ168))</f>
        <v>12.270885422080937</v>
      </c>
      <c r="BR173" s="269">
        <f>(BR165-(BR167+BR166+BR168))</f>
        <v>2.3783644665454915</v>
      </c>
      <c r="BS173" s="269">
        <f>(BS165-(BS167+BS166+BS168))</f>
        <v>2.3213393538899538</v>
      </c>
      <c r="BT173" s="269">
        <f>(BT165-(BT167+BT166+BT168))</f>
        <v>-20.569168013030321</v>
      </c>
    </row>
    <row r="174" spans="2:72" x14ac:dyDescent="0.25">
      <c r="B174" s="115" t="s">
        <v>55</v>
      </c>
      <c r="C174" s="115" t="s">
        <v>54</v>
      </c>
      <c r="D174" s="97">
        <f>SUM(D158:D165)</f>
        <v>112.60829627084149</v>
      </c>
      <c r="E174" s="98">
        <f>SUM(E158:E165)</f>
        <v>307.15754430627635</v>
      </c>
      <c r="F174" s="98">
        <f>SUM(F158:F165)</f>
        <v>472.57058331725523</v>
      </c>
      <c r="G174" s="98">
        <f>SUM(G158:G165)</f>
        <v>592.41820479916623</v>
      </c>
      <c r="H174" s="98"/>
      <c r="I174" s="98">
        <f>SUM(I158:I165)</f>
        <v>141.54572535197377</v>
      </c>
      <c r="J174" s="98">
        <f>SUM(J158:J165)</f>
        <v>313.92563408980266</v>
      </c>
      <c r="K174" s="98">
        <f>SUM(K158:K165)</f>
        <v>372.80576904829695</v>
      </c>
      <c r="L174" s="98">
        <f>SUM(L158:L165)</f>
        <v>438.96006028636009</v>
      </c>
      <c r="M174" s="98"/>
      <c r="N174" s="98">
        <f>SUM(N158:N165)</f>
        <v>137.44633014007795</v>
      </c>
      <c r="O174" s="98">
        <f>SUM(O158:O165)</f>
        <v>169.75608640464725</v>
      </c>
      <c r="P174" s="98">
        <f>SUM(P158:P165)</f>
        <v>316.4649964111926</v>
      </c>
      <c r="Q174" s="98">
        <f>SUM(Q158:Q165)</f>
        <v>545.39492005819625</v>
      </c>
      <c r="R174" s="98"/>
      <c r="S174" s="98">
        <f>SUM(S158:S165)</f>
        <v>175.95538968901096</v>
      </c>
      <c r="T174" s="98">
        <f>SUM(T158:T165)</f>
        <v>276.72274412510802</v>
      </c>
      <c r="U174" s="98">
        <f>SUM(U158:U165)</f>
        <v>478.24055251806328</v>
      </c>
      <c r="V174" s="98">
        <f>SUM(V158:V165)</f>
        <v>630.36948451308217</v>
      </c>
      <c r="W174" s="98"/>
      <c r="X174" s="98">
        <f>SUM(X158:X165)</f>
        <v>100.00227795621768</v>
      </c>
      <c r="Y174" s="98">
        <f>SUM(Y158:Y165)</f>
        <v>186.6398703071381</v>
      </c>
      <c r="Z174" s="98">
        <f>SUM(Z158:Z165)</f>
        <v>245.38262048628943</v>
      </c>
      <c r="AA174" s="98">
        <f>SUM(AA158:AA165)</f>
        <v>311.7480595928389</v>
      </c>
      <c r="AB174" s="98"/>
      <c r="AC174" s="98">
        <f>SUM(AC158:AC165)</f>
        <v>86.34081507089121</v>
      </c>
      <c r="AD174" s="98">
        <f>SUM(AD158:AD165)</f>
        <v>180.78439352811534</v>
      </c>
      <c r="AE174" s="98">
        <f>SUM(AE158:AE165)</f>
        <v>253.96678460736732</v>
      </c>
      <c r="AF174" s="98">
        <f>SUM(AF158:AF165)</f>
        <v>362.91255447458485</v>
      </c>
      <c r="AG174" s="98"/>
      <c r="AH174" s="98">
        <f>SUM(AH158:AH165)</f>
        <v>96.13170113378446</v>
      </c>
      <c r="AI174" s="98">
        <f>SUM(AI158:AI165)</f>
        <v>168.68395514341174</v>
      </c>
      <c r="AJ174" s="98">
        <f>SUM(AJ158:AJ165)</f>
        <v>302.38069659709805</v>
      </c>
      <c r="AK174" s="98">
        <f>SUM(AK158:AK165)</f>
        <v>437.56917002350582</v>
      </c>
      <c r="AL174" s="98"/>
      <c r="AM174" s="98">
        <f>SUM(AM158:AM165)</f>
        <v>101.03270822401103</v>
      </c>
      <c r="AN174" s="98">
        <f>SUM(AN158:AN165)</f>
        <v>229.91074161595637</v>
      </c>
      <c r="AO174" s="98">
        <f>SUM(AO158:AO165)</f>
        <v>323.92987588911308</v>
      </c>
      <c r="AP174" s="241">
        <f>SUM(AP158:AP165)</f>
        <v>361.48300561819451</v>
      </c>
      <c r="AQ174" s="98"/>
      <c r="AR174" s="98">
        <f>SUM(AR158:AR165)</f>
        <v>86.017553003986052</v>
      </c>
      <c r="AS174" s="98">
        <f>SUM(AS158:AS165)</f>
        <v>150.27249792534874</v>
      </c>
      <c r="AT174" s="98">
        <f>SUM(AT158:AT165)</f>
        <v>273.52374425619524</v>
      </c>
      <c r="AU174" s="98">
        <f>SUM(AU158:AU165)</f>
        <v>360.4912131382336</v>
      </c>
      <c r="AV174" s="98"/>
      <c r="AW174" s="98">
        <f>SUM(AW158:AW165)</f>
        <v>171.1025081583075</v>
      </c>
      <c r="AX174" s="270">
        <f>SUM(AX158:AX165)</f>
        <v>450.2538433266335</v>
      </c>
      <c r="AY174" s="241">
        <f>SUM(AY158:AY165)</f>
        <v>804.13688919876824</v>
      </c>
      <c r="AZ174" s="325"/>
      <c r="BA174" s="98"/>
      <c r="BB174" s="98">
        <f>SUM(BB158:BB165)</f>
        <v>580.76456994538103</v>
      </c>
      <c r="BC174" s="98">
        <f>SUM(BC158:BC165)</f>
        <v>836.65913037779717</v>
      </c>
      <c r="BD174" s="73">
        <f>SUM(BD158:BD165)</f>
        <v>1216.7078533141678</v>
      </c>
      <c r="BE174" s="73">
        <f>SUM(BE158:BE165)</f>
        <v>1754.3844293312563</v>
      </c>
      <c r="BF174" s="73"/>
      <c r="BG174" s="98">
        <f>SUM(BG158:BG165)-BG161</f>
        <v>351.0329266851532</v>
      </c>
      <c r="BH174" s="270">
        <f t="shared" ref="BH174:BM174" si="44">SUM(BH158:BH165)-BH161</f>
        <v>570.12000062419031</v>
      </c>
      <c r="BI174" s="270">
        <f t="shared" si="44"/>
        <v>806.37632507551996</v>
      </c>
      <c r="BJ174" s="98">
        <f t="shared" si="44"/>
        <v>857.71162720859263</v>
      </c>
      <c r="BK174" s="73"/>
      <c r="BL174" s="98">
        <f t="shared" si="44"/>
        <v>126.51643964380131</v>
      </c>
      <c r="BM174" s="270">
        <f t="shared" si="44"/>
        <v>221.81443635489421</v>
      </c>
      <c r="BN174" s="270">
        <f t="shared" ref="BN174:BO174" si="45">SUM(BN158:BN165)-BN161</f>
        <v>389.11114166470782</v>
      </c>
      <c r="BO174" s="270">
        <f t="shared" si="45"/>
        <v>562.96534766845411</v>
      </c>
      <c r="BP174" s="270"/>
      <c r="BQ174" s="98">
        <f t="shared" ref="BQ174:BT174" si="46">SUM(BQ158:BQ165)-BQ161</f>
        <v>131.4753033695101</v>
      </c>
      <c r="BR174" s="270">
        <f t="shared" si="46"/>
        <v>295.42273992182407</v>
      </c>
      <c r="BS174" s="270">
        <f t="shared" si="46"/>
        <v>577.77783014865986</v>
      </c>
      <c r="BT174" s="270">
        <f t="shared" si="46"/>
        <v>554.96093651900321</v>
      </c>
    </row>
    <row r="175" spans="2:72" x14ac:dyDescent="0.25">
      <c r="B175" s="52" t="s">
        <v>50</v>
      </c>
      <c r="C175" s="52" t="s">
        <v>82</v>
      </c>
      <c r="D175" s="90">
        <f>D27/D147</f>
        <v>8.6570931992254874</v>
      </c>
      <c r="E175" s="91">
        <f>E27/E147</f>
        <v>7.8984301054211956</v>
      </c>
      <c r="F175" s="91">
        <f>F27/F147</f>
        <v>8.3606662807897614</v>
      </c>
      <c r="G175" s="91">
        <f>G27/G147</f>
        <v>9.9379601130804787</v>
      </c>
      <c r="H175" s="91"/>
      <c r="I175" s="92">
        <f>I27/I147</f>
        <v>0.55894943809141784</v>
      </c>
      <c r="J175" s="91">
        <f>J27/J147</f>
        <v>1.2896195299981623</v>
      </c>
      <c r="K175" s="91">
        <f>K27/K147</f>
        <v>15.150077489957933</v>
      </c>
      <c r="L175" s="91">
        <f>L27/L147</f>
        <v>169.30419492589803</v>
      </c>
      <c r="M175" s="91"/>
      <c r="N175" s="91">
        <f>N27/N147</f>
        <v>19.165253110062903</v>
      </c>
      <c r="O175" s="91">
        <f>O27/O147</f>
        <v>90.195428192432161</v>
      </c>
      <c r="P175" s="91">
        <f>P27/P147</f>
        <v>228.83592650574494</v>
      </c>
      <c r="Q175" s="91">
        <f>Q27/Q147</f>
        <v>210.50604215846772</v>
      </c>
      <c r="R175" s="91"/>
      <c r="S175" s="91">
        <f>S27/S147</f>
        <v>-0.36982307985445051</v>
      </c>
      <c r="T175" s="91">
        <f>T27/T147</f>
        <v>-2.090708889694199</v>
      </c>
      <c r="U175" s="91">
        <f>U27/U147</f>
        <v>-1.3833195282543014</v>
      </c>
      <c r="V175" s="91">
        <f>V27/V147</f>
        <v>-0.50854770259474158</v>
      </c>
      <c r="W175" s="91"/>
      <c r="X175" s="91">
        <f>X27/X147</f>
        <v>73.175993557403828</v>
      </c>
      <c r="Y175" s="91">
        <f>Y27/Y147</f>
        <v>76.731147778981267</v>
      </c>
      <c r="Z175" s="91">
        <f>Z27/Z147</f>
        <v>79.073584069437317</v>
      </c>
      <c r="AA175" s="91">
        <f>AA27/AA147</f>
        <v>80.390960529515226</v>
      </c>
      <c r="AB175" s="91"/>
      <c r="AC175" s="91">
        <f>AC27/AC147</f>
        <v>3.3992446878303641E-2</v>
      </c>
      <c r="AD175" s="91">
        <f>AD27/AD147</f>
        <v>0.1034728952750827</v>
      </c>
      <c r="AE175" s="91">
        <f>AE27/AE147</f>
        <v>0.13714034943361036</v>
      </c>
      <c r="AF175" s="91">
        <f>AF27/AF147</f>
        <v>-0.11995976206838049</v>
      </c>
      <c r="AG175" s="91"/>
      <c r="AH175" s="91">
        <f>AH27/AH147</f>
        <v>-0.17580779285622616</v>
      </c>
      <c r="AI175" s="91">
        <f>AI27/AI147</f>
        <v>-0.33696355402199696</v>
      </c>
      <c r="AJ175" s="91">
        <f>AJ27/AJ147</f>
        <v>-0.39065170470637639</v>
      </c>
      <c r="AK175" s="91">
        <f>AK27/AK147</f>
        <v>0</v>
      </c>
      <c r="AL175" s="91"/>
      <c r="AM175" s="91">
        <f>AM27/AM147</f>
        <v>0</v>
      </c>
      <c r="AN175" s="91">
        <f>AN27/AN147</f>
        <v>0</v>
      </c>
      <c r="AO175" s="91">
        <f>AO27/AO147</f>
        <v>0</v>
      </c>
      <c r="AP175" s="239">
        <f>AP27/AP147</f>
        <v>0</v>
      </c>
      <c r="AQ175" s="91"/>
      <c r="AR175" s="91">
        <f>AR27/AR147</f>
        <v>0</v>
      </c>
      <c r="AS175" s="91">
        <f>AS27/AS147</f>
        <v>0</v>
      </c>
      <c r="AT175" s="91">
        <f>AT27/AT147</f>
        <v>0</v>
      </c>
      <c r="AU175" s="91">
        <f>AU27/AU147</f>
        <v>0</v>
      </c>
      <c r="AV175" s="91"/>
      <c r="AW175" s="91">
        <f>AW27/AW147</f>
        <v>0</v>
      </c>
      <c r="AX175" s="268">
        <f>AX27/AX147</f>
        <v>0</v>
      </c>
      <c r="AY175" s="239">
        <f>AY27/AY147</f>
        <v>0</v>
      </c>
      <c r="AZ175" s="320"/>
      <c r="BA175" s="91"/>
      <c r="BB175" s="91">
        <f>BB27/BB147</f>
        <v>0</v>
      </c>
      <c r="BC175" s="91">
        <f>BC27/BC147</f>
        <v>0</v>
      </c>
      <c r="BD175" s="91">
        <f>BD27/BD147</f>
        <v>0</v>
      </c>
      <c r="BE175" s="19">
        <f>BE27/BE147</f>
        <v>0</v>
      </c>
      <c r="BF175" s="19"/>
      <c r="BG175" s="91">
        <f>BG27/BG147</f>
        <v>0</v>
      </c>
      <c r="BH175" s="268">
        <f>BH27/BH147</f>
        <v>0</v>
      </c>
      <c r="BI175" s="268">
        <f>BI27/BI147</f>
        <v>0</v>
      </c>
      <c r="BJ175" s="91">
        <f>BJ27/BJ147</f>
        <v>0</v>
      </c>
      <c r="BK175" s="19"/>
      <c r="BL175" s="91">
        <f>BL27/BL147</f>
        <v>0</v>
      </c>
      <c r="BM175" s="268">
        <f>BM27/BM147</f>
        <v>0</v>
      </c>
      <c r="BN175" s="268">
        <f>BN27/BN147</f>
        <v>0</v>
      </c>
      <c r="BO175" s="268">
        <f>BO27/BO147</f>
        <v>0</v>
      </c>
      <c r="BP175" s="268"/>
      <c r="BQ175" s="91">
        <f>BQ27/BQ147</f>
        <v>0</v>
      </c>
      <c r="BR175" s="268">
        <f>BR27/BR147</f>
        <v>0</v>
      </c>
      <c r="BS175" s="268">
        <f>BS27/BS147</f>
        <v>0</v>
      </c>
      <c r="BT175" s="268">
        <f>BT27/BT147</f>
        <v>0</v>
      </c>
    </row>
    <row r="176" spans="2:72" x14ac:dyDescent="0.25">
      <c r="B176" s="52" t="s">
        <v>89</v>
      </c>
      <c r="C176" s="52" t="s">
        <v>90</v>
      </c>
      <c r="D176" s="90">
        <f>D28/D147</f>
        <v>91.659452422333985</v>
      </c>
      <c r="E176" s="91">
        <f>E28/E147</f>
        <v>-10.868500930187016</v>
      </c>
      <c r="F176" s="91">
        <f>F28/F147</f>
        <v>37.526529037237125</v>
      </c>
      <c r="G176" s="91">
        <f>G28/G147</f>
        <v>50.172225813610183</v>
      </c>
      <c r="H176" s="91"/>
      <c r="I176" s="92">
        <f>I28/I147</f>
        <v>-32.353308651879715</v>
      </c>
      <c r="J176" s="91">
        <f>J28/J147</f>
        <v>-93.368453971866955</v>
      </c>
      <c r="K176" s="91">
        <f>K28/K147</f>
        <v>-57.40582597969447</v>
      </c>
      <c r="L176" s="91">
        <f>L28/L147</f>
        <v>-76.519718663652355</v>
      </c>
      <c r="M176" s="91"/>
      <c r="N176" s="91">
        <f>N28/N147</f>
        <v>-109.61380584740454</v>
      </c>
      <c r="O176" s="91">
        <f>O28/O147</f>
        <v>-15.00874795595147</v>
      </c>
      <c r="P176" s="91">
        <f>P28/P147</f>
        <v>-187.72006171618469</v>
      </c>
      <c r="Q176" s="91">
        <f>Q28/Q147</f>
        <v>-572.59309192461546</v>
      </c>
      <c r="R176" s="91"/>
      <c r="S176" s="91">
        <f>S28/S147</f>
        <v>-29.264261101526085</v>
      </c>
      <c r="T176" s="91">
        <f>T28/T147</f>
        <v>25.750564491400219</v>
      </c>
      <c r="U176" s="91">
        <f>U28/U147</f>
        <v>-109.82207474311588</v>
      </c>
      <c r="V176" s="91">
        <f>V28/V147</f>
        <v>-177.61438632236346</v>
      </c>
      <c r="W176" s="91"/>
      <c r="X176" s="91">
        <f>X28/X147</f>
        <v>45.384927701689577</v>
      </c>
      <c r="Y176" s="91">
        <f>Y28/Y147</f>
        <v>67.209141126386484</v>
      </c>
      <c r="Z176" s="91">
        <f>Z28/Z147</f>
        <v>81.677190796103957</v>
      </c>
      <c r="AA176" s="91">
        <f>AA28/AA147</f>
        <v>125.11393319002491</v>
      </c>
      <c r="AB176" s="91"/>
      <c r="AC176" s="91">
        <f>AC28/AC147</f>
        <v>44.411131846503707</v>
      </c>
      <c r="AD176" s="91">
        <f>AD28/AD147</f>
        <v>1.9832304927724185</v>
      </c>
      <c r="AE176" s="91">
        <f>AE28/AE147</f>
        <v>7.0113003647933292</v>
      </c>
      <c r="AF176" s="91">
        <f>AF28/AF147</f>
        <v>6.1350849743543172</v>
      </c>
      <c r="AG176" s="91"/>
      <c r="AH176" s="91">
        <f>AH28/AH147</f>
        <v>4.7819719656893511</v>
      </c>
      <c r="AI176" s="91">
        <f>AI28/AI147</f>
        <v>-52.145109984904032</v>
      </c>
      <c r="AJ176" s="91">
        <f>AJ28/AJ147</f>
        <v>-95.904993505415405</v>
      </c>
      <c r="AK176" s="91">
        <f>AK28/AK147</f>
        <v>-134.30546120259362</v>
      </c>
      <c r="AL176" s="91"/>
      <c r="AM176" s="91">
        <f>AM28/AM147</f>
        <v>76.383207489818844</v>
      </c>
      <c r="AN176" s="91">
        <f>AN28/AN147</f>
        <v>103.15526551002168</v>
      </c>
      <c r="AO176" s="91">
        <f>AO28/AO147</f>
        <v>96.913131598720938</v>
      </c>
      <c r="AP176" s="239">
        <f>AP28/AP147</f>
        <v>111.77689110094678</v>
      </c>
      <c r="AQ176" s="91"/>
      <c r="AR176" s="91">
        <f>AR28/AR147</f>
        <v>-213.82366853565284</v>
      </c>
      <c r="AS176" s="91">
        <f>AS28/AS147</f>
        <v>-106.32623819037818</v>
      </c>
      <c r="AT176" s="91">
        <f>AT28/AT147</f>
        <v>-272.65611533559957</v>
      </c>
      <c r="AU176" s="91">
        <f>AU28/AU147</f>
        <v>-177.70810463169335</v>
      </c>
      <c r="AV176" s="91"/>
      <c r="AW176" s="91">
        <f>AW28/AW147</f>
        <v>-6.4701498761120995</v>
      </c>
      <c r="AX176" s="268">
        <f>AX28/AX147</f>
        <v>33.186093882315248</v>
      </c>
      <c r="AY176" s="239">
        <f>AY28/AY147</f>
        <v>31.794160846294893</v>
      </c>
      <c r="AZ176" s="320"/>
      <c r="BA176" s="91"/>
      <c r="BB176" s="91">
        <f>BB28/BB147</f>
        <v>-57.116765211289042</v>
      </c>
      <c r="BC176" s="91">
        <f>BC28/BC147</f>
        <v>350.87650316196471</v>
      </c>
      <c r="BD176" s="91">
        <f>BD28/BD147</f>
        <v>277.21328074659942</v>
      </c>
      <c r="BE176" s="19">
        <f>BE28/BE147</f>
        <v>98.162784794615263</v>
      </c>
      <c r="BF176" s="19"/>
      <c r="BG176" s="91">
        <f>BG28/BG147</f>
        <v>-14.249633796778513</v>
      </c>
      <c r="BH176" s="268">
        <f>BH28/BH147</f>
        <v>-187.46521438342981</v>
      </c>
      <c r="BI176" s="268">
        <f>BI28/BI147</f>
        <v>-295.09005555461499</v>
      </c>
      <c r="BJ176" s="91">
        <f>BJ28/BJ147</f>
        <v>-176.62874531066342</v>
      </c>
      <c r="BK176" s="19"/>
      <c r="BL176" s="91">
        <f>BL28/BL147</f>
        <v>-15.052822624634837</v>
      </c>
      <c r="BM176" s="268">
        <f>BM28/BM147</f>
        <v>86.943671881375479</v>
      </c>
      <c r="BN176" s="268">
        <f>BN28/BN147</f>
        <v>-21.410925670491288</v>
      </c>
      <c r="BO176" s="268">
        <f>BO28/BO147</f>
        <v>-77.19963874112517</v>
      </c>
      <c r="BP176" s="268"/>
      <c r="BQ176" s="91">
        <f>BQ28/BQ147</f>
        <v>114.21032833459972</v>
      </c>
      <c r="BR176" s="268">
        <f>BR28/BR147</f>
        <v>195.30163865864841</v>
      </c>
      <c r="BS176" s="268">
        <f>BS28/BS147</f>
        <v>45.625512580009612</v>
      </c>
      <c r="BT176" s="268">
        <f>BT28/BT147</f>
        <v>118.14116907018989</v>
      </c>
    </row>
    <row r="177" spans="2:72" s="22" customFormat="1" x14ac:dyDescent="0.25">
      <c r="B177" s="214" t="s">
        <v>52</v>
      </c>
      <c r="C177" s="214" t="s">
        <v>31</v>
      </c>
      <c r="D177" s="93">
        <f>D29/D147</f>
        <v>108.57713073532425</v>
      </c>
      <c r="E177" s="94">
        <f>E29/E147</f>
        <v>166.19341362316004</v>
      </c>
      <c r="F177" s="94">
        <f>F29/F147</f>
        <v>210.72094668467426</v>
      </c>
      <c r="G177" s="94">
        <f>G29/G147</f>
        <v>266.6846772092664</v>
      </c>
      <c r="H177" s="94"/>
      <c r="I177" s="95">
        <f>I29/I147</f>
        <v>19.530350954488362</v>
      </c>
      <c r="J177" s="94">
        <f>J29/J147</f>
        <v>26.759605247461867</v>
      </c>
      <c r="K177" s="94">
        <f>K29/K147</f>
        <v>74.32710250814435</v>
      </c>
      <c r="L177" s="94">
        <f>L29/L147</f>
        <v>118.24918362220548</v>
      </c>
      <c r="M177" s="94"/>
      <c r="N177" s="94">
        <f>N29/N147</f>
        <v>15.446621909602936</v>
      </c>
      <c r="O177" s="94">
        <f>O29/O147</f>
        <v>111.6079086095896</v>
      </c>
      <c r="P177" s="94">
        <f>P29/P147</f>
        <v>169.04130802140853</v>
      </c>
      <c r="Q177" s="94">
        <f>Q29/Q147</f>
        <v>333.71766475715543</v>
      </c>
      <c r="R177" s="94"/>
      <c r="S177" s="94">
        <f>S29/S147</f>
        <v>224.69163990809093</v>
      </c>
      <c r="T177" s="94">
        <f>T29/T147</f>
        <v>385.47445153736794</v>
      </c>
      <c r="U177" s="94">
        <f>U29/U147</f>
        <v>533.32028739306679</v>
      </c>
      <c r="V177" s="94">
        <f>V29/V147</f>
        <v>618.8697445286009</v>
      </c>
      <c r="W177" s="94"/>
      <c r="X177" s="94">
        <f>X29/X147</f>
        <v>73.577985831112329</v>
      </c>
      <c r="Y177" s="94">
        <f>Y29/Y147</f>
        <v>150.82915470485335</v>
      </c>
      <c r="Z177" s="94">
        <f>Z29/Z147</f>
        <v>208.14226809250704</v>
      </c>
      <c r="AA177" s="94">
        <f>AA29/AA147</f>
        <v>282.16645359357591</v>
      </c>
      <c r="AB177" s="94"/>
      <c r="AC177" s="94">
        <f>AC29/AC147</f>
        <v>46.518663552958536</v>
      </c>
      <c r="AD177" s="94">
        <f>AD29/AD147</f>
        <v>60.410925358102446</v>
      </c>
      <c r="AE177" s="94">
        <f>AE29/AE147</f>
        <v>82.747058339504648</v>
      </c>
      <c r="AF177" s="94">
        <f>AF29/AF147</f>
        <v>14.669365190076244</v>
      </c>
      <c r="AG177" s="94"/>
      <c r="AH177" s="94">
        <f>AH29/AH147</f>
        <v>9.2299091249518721</v>
      </c>
      <c r="AI177" s="94">
        <f>AI29/AI147</f>
        <v>0</v>
      </c>
      <c r="AJ177" s="94">
        <f>AJ29/AJ147</f>
        <v>0</v>
      </c>
      <c r="AK177" s="94">
        <f>AK29/AK147</f>
        <v>0</v>
      </c>
      <c r="AL177" s="94"/>
      <c r="AM177" s="94">
        <f>AM29/AM147</f>
        <v>78.787667990884216</v>
      </c>
      <c r="AN177" s="94">
        <f>AN29/AN147</f>
        <v>103.09404576787924</v>
      </c>
      <c r="AO177" s="94">
        <f>AO29/AO147</f>
        <v>94.485309370625501</v>
      </c>
      <c r="AP177" s="240">
        <f>AP29/AP147</f>
        <v>120.67455407415648</v>
      </c>
      <c r="AQ177" s="94"/>
      <c r="AR177" s="94">
        <f>AR29/AR147</f>
        <v>0</v>
      </c>
      <c r="AS177" s="94">
        <f>AS29/AS147</f>
        <v>0</v>
      </c>
      <c r="AT177" s="94">
        <f>AT29/AT147</f>
        <v>0</v>
      </c>
      <c r="AU177" s="94">
        <f>AU29/AU147</f>
        <v>0</v>
      </c>
      <c r="AV177" s="94"/>
      <c r="AW177" s="94">
        <f>AW29/AW147</f>
        <v>0</v>
      </c>
      <c r="AX177" s="269">
        <f>AX29/AX147</f>
        <v>34.720866581132263</v>
      </c>
      <c r="AY177" s="240">
        <f>AY29/AY147</f>
        <v>34.266889887889441</v>
      </c>
      <c r="AZ177" s="321"/>
      <c r="BA177" s="94"/>
      <c r="BB177" s="94">
        <f>BB29/BB147</f>
        <v>0</v>
      </c>
      <c r="BC177" s="94">
        <f>BC29/BC147</f>
        <v>335.54179363675087</v>
      </c>
      <c r="BD177" s="94">
        <f>BD29/BD147</f>
        <v>264.41119615937464</v>
      </c>
      <c r="BE177" s="23">
        <f>BE29/BE147</f>
        <v>77.156036376686004</v>
      </c>
      <c r="BF177" s="23"/>
      <c r="BG177" s="94">
        <f>BG29/BG147</f>
        <v>0</v>
      </c>
      <c r="BH177" s="269">
        <f>BH29/BH147</f>
        <v>0</v>
      </c>
      <c r="BI177" s="269">
        <f>BI29/BI147</f>
        <v>0</v>
      </c>
      <c r="BJ177" s="94">
        <f>BJ29/BJ147</f>
        <v>0</v>
      </c>
      <c r="BK177" s="23"/>
      <c r="BL177" s="94">
        <f>BL29/BL147</f>
        <v>0</v>
      </c>
      <c r="BM177" s="269">
        <f>BM29/BM147</f>
        <v>68.869004426584212</v>
      </c>
      <c r="BN177" s="269">
        <f>BN29/BN147</f>
        <v>0</v>
      </c>
      <c r="BO177" s="269">
        <f>BO29/BO147</f>
        <v>0</v>
      </c>
      <c r="BP177" s="269"/>
      <c r="BQ177" s="94">
        <f>BQ29/BQ147</f>
        <v>121.02629613236695</v>
      </c>
      <c r="BR177" s="269">
        <f>BR29/BR147</f>
        <v>188.49974607799658</v>
      </c>
      <c r="BS177" s="269">
        <f>BS29/BS147</f>
        <v>14.022303711314938</v>
      </c>
      <c r="BT177" s="269">
        <f>BT29/BT147</f>
        <v>86.007823459136119</v>
      </c>
    </row>
    <row r="178" spans="2:72" s="22" customFormat="1" x14ac:dyDescent="0.25">
      <c r="B178" s="214" t="s">
        <v>53</v>
      </c>
      <c r="C178" s="214" t="s">
        <v>32</v>
      </c>
      <c r="D178" s="93">
        <f>D30/D147</f>
        <v>-16.554212567984617</v>
      </c>
      <c r="E178" s="94">
        <f>E30/E147</f>
        <v>-187.24501452397271</v>
      </c>
      <c r="F178" s="94">
        <f>F30/F147</f>
        <v>-189.52987330374944</v>
      </c>
      <c r="G178" s="94">
        <f>G30/G147</f>
        <v>-227.38310032193846</v>
      </c>
      <c r="H178" s="94"/>
      <c r="I178" s="95">
        <f>I30/I147</f>
        <v>-54.415371767135085</v>
      </c>
      <c r="J178" s="94">
        <f>J30/J147</f>
        <v>-136.28054383255579</v>
      </c>
      <c r="K178" s="94">
        <f>K30/K147</f>
        <v>-158.74371382484105</v>
      </c>
      <c r="L178" s="94">
        <f>L30/L147</f>
        <v>-210.24868123587038</v>
      </c>
      <c r="M178" s="94"/>
      <c r="N178" s="94">
        <f>N30/N147</f>
        <v>-123.94483839686949</v>
      </c>
      <c r="O178" s="94">
        <f>O30/O147</f>
        <v>-125.67324955116698</v>
      </c>
      <c r="P178" s="94">
        <f>P30/P147</f>
        <v>-364.1650512323456</v>
      </c>
      <c r="Q178" s="94">
        <f>Q30/Q147</f>
        <v>-914.74349130829705</v>
      </c>
      <c r="R178" s="94"/>
      <c r="S178" s="94">
        <f>S30/S147</f>
        <v>-257.30038799264855</v>
      </c>
      <c r="T178" s="94">
        <f>T30/T147</f>
        <v>-365.31653332589968</v>
      </c>
      <c r="U178" s="94">
        <f>U30/U147</f>
        <v>-650.02522027676514</v>
      </c>
      <c r="V178" s="94">
        <f>V30/V147</f>
        <v>-803.04603669089647</v>
      </c>
      <c r="W178" s="94"/>
      <c r="X178" s="94">
        <f>X30/X147</f>
        <v>-26.183096760880257</v>
      </c>
      <c r="Y178" s="94">
        <f>Y30/Y147</f>
        <v>-85.484561966344188</v>
      </c>
      <c r="Z178" s="94">
        <f>Z30/Z147</f>
        <v>-131.23348062726444</v>
      </c>
      <c r="AA178" s="94">
        <f>AA30/AA147</f>
        <v>-165.07819061414281</v>
      </c>
      <c r="AB178" s="94"/>
      <c r="AC178" s="94">
        <f>AC30/AC147</f>
        <v>-3.6881804862959453</v>
      </c>
      <c r="AD178" s="94">
        <f>AD30/AD147</f>
        <v>-58.462185830421724</v>
      </c>
      <c r="AE178" s="94">
        <f>AE30/AE147</f>
        <v>-73.250089141227136</v>
      </c>
      <c r="AF178" s="94"/>
      <c r="AG178" s="94"/>
      <c r="AH178" s="94">
        <f>AH30/AH147</f>
        <v>0</v>
      </c>
      <c r="AI178" s="94">
        <f>AI30/AI147</f>
        <v>-47.495012939400475</v>
      </c>
      <c r="AJ178" s="94">
        <f>AJ30/AJ147</f>
        <v>-98.134963653114312</v>
      </c>
      <c r="AK178" s="94">
        <f>AK30/AK147</f>
        <v>-133.84299879759774</v>
      </c>
      <c r="AL178" s="94"/>
      <c r="AM178" s="94">
        <f>AM30/AM147</f>
        <v>0</v>
      </c>
      <c r="AN178" s="94">
        <f>AN30/AN147</f>
        <v>0</v>
      </c>
      <c r="AO178" s="94">
        <f>AO30/AO147</f>
        <v>0</v>
      </c>
      <c r="AP178" s="240">
        <f>AP30/AP147</f>
        <v>0</v>
      </c>
      <c r="AQ178" s="94"/>
      <c r="AR178" s="94">
        <f>AR30/AR147</f>
        <v>-214.848045699273</v>
      </c>
      <c r="AS178" s="94">
        <f>AS30/AS147</f>
        <v>-107.99839703393619</v>
      </c>
      <c r="AT178" s="94">
        <f>AT30/AT147</f>
        <v>-272.92456109118962</v>
      </c>
      <c r="AU178" s="94">
        <f>AU30/AU147</f>
        <v>-179.06645376623089</v>
      </c>
      <c r="AV178" s="94"/>
      <c r="AW178" s="94">
        <f>AW30/AW147</f>
        <v>-6.1338635000147974</v>
      </c>
      <c r="AX178" s="269">
        <f>AX30/AX147</f>
        <v>0</v>
      </c>
      <c r="AY178" s="240">
        <f>AY30/AY147</f>
        <v>0</v>
      </c>
      <c r="AZ178" s="321"/>
      <c r="BA178" s="94"/>
      <c r="BB178" s="94">
        <f>BB30/BB147</f>
        <v>-71.233296889831806</v>
      </c>
      <c r="BC178" s="94">
        <f>BC30/BC147</f>
        <v>0</v>
      </c>
      <c r="BD178" s="94">
        <f>BD30/BD147</f>
        <v>0</v>
      </c>
      <c r="BE178" s="23">
        <f>BE30/BE147</f>
        <v>0</v>
      </c>
      <c r="BF178" s="23"/>
      <c r="BG178" s="94">
        <f>BG30/BG147</f>
        <v>-14.785540950177126</v>
      </c>
      <c r="BH178" s="269">
        <f>BH30/BH147</f>
        <v>-187.40019453937339</v>
      </c>
      <c r="BI178" s="269">
        <f>BI30/BI147</f>
        <v>-300.61649418212335</v>
      </c>
      <c r="BJ178" s="94">
        <f>BJ30/BJ147</f>
        <v>-211.7855726797315</v>
      </c>
      <c r="BK178" s="23"/>
      <c r="BL178" s="94">
        <f>BL30/BL147</f>
        <v>-25.146809099133744</v>
      </c>
      <c r="BM178" s="269">
        <f>BM30/BM147</f>
        <v>0</v>
      </c>
      <c r="BN178" s="269">
        <f>BN30/BN147</f>
        <v>-43.531483263774618</v>
      </c>
      <c r="BO178" s="269">
        <f>BO30/BO147</f>
        <v>-115.50777181921499</v>
      </c>
      <c r="BP178" s="269"/>
      <c r="BQ178" s="94">
        <f>BQ30/BQ147</f>
        <v>0</v>
      </c>
      <c r="BR178" s="269">
        <f>BR30/BR147</f>
        <v>0</v>
      </c>
      <c r="BS178" s="269">
        <f>BS30/BS147</f>
        <v>0</v>
      </c>
      <c r="BT178" s="269">
        <f>BT30/BT147</f>
        <v>0</v>
      </c>
    </row>
    <row r="179" spans="2:72" s="22" customFormat="1" x14ac:dyDescent="0.25">
      <c r="B179" s="214" t="s">
        <v>56</v>
      </c>
      <c r="C179" s="214" t="s">
        <v>57</v>
      </c>
      <c r="D179" s="96">
        <f>(D176-(D178+D177))</f>
        <v>-0.36346574500564088</v>
      </c>
      <c r="E179" s="94">
        <f>(E176-(E178+E177))</f>
        <v>10.183099970625657</v>
      </c>
      <c r="F179" s="94">
        <f>(F176-(F178+F177))</f>
        <v>16.335455656312305</v>
      </c>
      <c r="G179" s="94">
        <f>(G176-(G178+G177))</f>
        <v>10.870648926282243</v>
      </c>
      <c r="H179" s="94"/>
      <c r="I179" s="94">
        <f>(I176-(I178+I177))</f>
        <v>2.5317121607670074</v>
      </c>
      <c r="J179" s="94">
        <f>(J176-(J178+J177))</f>
        <v>16.152484613226974</v>
      </c>
      <c r="K179" s="94">
        <f>(K176-(K178+K177))</f>
        <v>27.010785337002233</v>
      </c>
      <c r="L179" s="94">
        <f>(L176-(L178+L177))</f>
        <v>15.479778950012545</v>
      </c>
      <c r="M179" s="94"/>
      <c r="N179" s="94">
        <f>(N176-(N178+N177))</f>
        <v>-1.1155893601379887</v>
      </c>
      <c r="O179" s="94">
        <f>(O176-(O178+O177))</f>
        <v>-0.94340701437409535</v>
      </c>
      <c r="P179" s="94">
        <f>(P176-(P178+P177))</f>
        <v>7.4036814947523908</v>
      </c>
      <c r="Q179" s="94">
        <f>(Q176-(Q178+Q177))</f>
        <v>8.4327346265260985</v>
      </c>
      <c r="R179" s="94"/>
      <c r="S179" s="94">
        <f>(S176-(S178+S177))</f>
        <v>3.3444869830315334</v>
      </c>
      <c r="T179" s="94">
        <f>(T176-(T178+T177))</f>
        <v>5.5926462799319623</v>
      </c>
      <c r="U179" s="94">
        <f>(U176-(U178+U177))</f>
        <v>6.8828581405824707</v>
      </c>
      <c r="V179" s="94">
        <f>(V176-(V178+V177))</f>
        <v>6.5619058399321091</v>
      </c>
      <c r="W179" s="94"/>
      <c r="X179" s="94">
        <f>(X176-(X178+X177))</f>
        <v>-2.0099613685424913</v>
      </c>
      <c r="Y179" s="94">
        <f>(Y176-(Y178+Y177))</f>
        <v>1.8645483878773206</v>
      </c>
      <c r="Z179" s="94">
        <f>(Z176-(Z178+Z177))</f>
        <v>4.7684033308613607</v>
      </c>
      <c r="AA179" s="94">
        <f>(AA176-(AA178+AA177))</f>
        <v>8.0256702105918123</v>
      </c>
      <c r="AB179" s="94"/>
      <c r="AC179" s="94">
        <f>(AC176-(AC178+AC177))</f>
        <v>1.5806487798411197</v>
      </c>
      <c r="AD179" s="94">
        <f>(AD176-(AD178+AD177))</f>
        <v>3.4490965091696468E-2</v>
      </c>
      <c r="AE179" s="94">
        <f>(AE176-(AE178+AE177))</f>
        <v>-2.4856688334841825</v>
      </c>
      <c r="AF179" s="94">
        <f>(AF176-(AF178+AF177))</f>
        <v>-8.5342802157219264</v>
      </c>
      <c r="AG179" s="94"/>
      <c r="AH179" s="94">
        <f>(AH176-(AH178+AH177))</f>
        <v>-4.447937159262521</v>
      </c>
      <c r="AI179" s="94">
        <f>(AI176-(AI178+AI177))</f>
        <v>-4.6500970455035571</v>
      </c>
      <c r="AJ179" s="94">
        <f>(AJ176-(AJ178+AJ177))</f>
        <v>2.2299701476989071</v>
      </c>
      <c r="AK179" s="94">
        <f>(AK176-(AK178+AK177))</f>
        <v>-0.46246240499587543</v>
      </c>
      <c r="AL179" s="94"/>
      <c r="AM179" s="94">
        <f>(AM176-(AM178+AM177))</f>
        <v>-2.4044605010653726</v>
      </c>
      <c r="AN179" s="94">
        <f>(AN176-(AN178+AN177))</f>
        <v>6.1219742142441191E-2</v>
      </c>
      <c r="AO179" s="94">
        <f>(AO176-(AO178+AO177))</f>
        <v>2.4278222280954367</v>
      </c>
      <c r="AP179" s="240">
        <f>(AP176-(AP178+AP177))</f>
        <v>-8.897662973209691</v>
      </c>
      <c r="AQ179" s="94"/>
      <c r="AR179" s="94">
        <f>(AR176-(AR178+AR177))</f>
        <v>1.0243771636201586</v>
      </c>
      <c r="AS179" s="94">
        <f>(AS176-(AS178+AS177))</f>
        <v>1.6721588435580088</v>
      </c>
      <c r="AT179" s="94">
        <f>(AT176-(AT178+AT177))</f>
        <v>0.26844575559005079</v>
      </c>
      <c r="AU179" s="94">
        <f>(AU176-(AU178+AU177))</f>
        <v>1.3583491345375478</v>
      </c>
      <c r="AV179" s="94"/>
      <c r="AW179" s="94">
        <f>(AW176-(AW178+AW177))</f>
        <v>-0.33628637609730205</v>
      </c>
      <c r="AX179" s="269">
        <f>(AX176-(AX178+AX177))</f>
        <v>-1.5347726988170152</v>
      </c>
      <c r="AY179" s="240">
        <f>(AY176-(AY178+AY177))</f>
        <v>-2.4727290415945475</v>
      </c>
      <c r="AZ179" s="321"/>
      <c r="BA179" s="94"/>
      <c r="BB179" s="94">
        <f>(BB176-(BB178+BB177))</f>
        <v>14.116531678542763</v>
      </c>
      <c r="BC179" s="94">
        <f>(BC176-(BC178+BC177))</f>
        <v>15.334709525213839</v>
      </c>
      <c r="BD179" s="94">
        <f>(BD176-(BD178+BD177))</f>
        <v>12.802084587224783</v>
      </c>
      <c r="BE179" s="23">
        <f>(BE176-(BE178+BE177))</f>
        <v>21.006748417929259</v>
      </c>
      <c r="BF179" s="23"/>
      <c r="BG179" s="94">
        <f>(BG176-(BG178+BG177))</f>
        <v>0.53590715339861283</v>
      </c>
      <c r="BH179" s="269">
        <f>(BH176-(BH178+BH177))</f>
        <v>-6.5019844056422471E-2</v>
      </c>
      <c r="BI179" s="269">
        <f>(BI176-(BI178+BI177))</f>
        <v>5.5264386275083552</v>
      </c>
      <c r="BJ179" s="94">
        <f>(BJ176-(BJ178+BJ177))</f>
        <v>35.156827369068083</v>
      </c>
      <c r="BK179" s="23"/>
      <c r="BL179" s="94">
        <f>(BL176-(BL178+BL177))</f>
        <v>10.093986474498907</v>
      </c>
      <c r="BM179" s="269">
        <f>(BM176-(BM178+BM177))</f>
        <v>18.074667454791268</v>
      </c>
      <c r="BN179" s="269">
        <f>(BN176-(BN178+BN177))</f>
        <v>22.12055759328333</v>
      </c>
      <c r="BO179" s="269">
        <f>(BO176-(BO178+BO177))</f>
        <v>38.308133078089824</v>
      </c>
      <c r="BP179" s="269"/>
      <c r="BQ179" s="94">
        <f>(BQ176-(BQ178+BQ177))</f>
        <v>-6.8159677977672288</v>
      </c>
      <c r="BR179" s="269">
        <f>(BR176-(BR178+BR177))</f>
        <v>6.8018925806518382</v>
      </c>
      <c r="BS179" s="269">
        <f>(BS176-(BS178+BS177))</f>
        <v>31.603208868694672</v>
      </c>
      <c r="BT179" s="269">
        <f>(BT176-(BT178+BT177))</f>
        <v>32.13334561105377</v>
      </c>
    </row>
    <row r="180" spans="2:72" x14ac:dyDescent="0.25">
      <c r="B180" s="52" t="s">
        <v>58</v>
      </c>
      <c r="C180" s="52" t="s">
        <v>6</v>
      </c>
      <c r="D180" s="90">
        <f>D32/D147</f>
        <v>-15.629027035242961</v>
      </c>
      <c r="E180" s="91">
        <f>E32/E147</f>
        <v>-27.677143509905676</v>
      </c>
      <c r="F180" s="91">
        <f>F32/F147</f>
        <v>-37.044182905653095</v>
      </c>
      <c r="G180" s="91">
        <f>G32/G147</f>
        <v>-37.050259062358286</v>
      </c>
      <c r="H180" s="91"/>
      <c r="I180" s="92">
        <f>I32/I147</f>
        <v>-6.5429963635407145</v>
      </c>
      <c r="J180" s="91">
        <f>J32/J147</f>
        <v>-8.3180459684881463</v>
      </c>
      <c r="K180" s="91">
        <f>K32/K147</f>
        <v>-12.271879052408513</v>
      </c>
      <c r="L180" s="91">
        <f>L32/L147</f>
        <v>-28.447626224566694</v>
      </c>
      <c r="M180" s="91"/>
      <c r="N180" s="91">
        <f>N32/N147</f>
        <v>-2.2883884310522871</v>
      </c>
      <c r="O180" s="91">
        <f>O32/O147</f>
        <v>-17.038502441423002</v>
      </c>
      <c r="P180" s="91">
        <f>P32/P147</f>
        <v>-20.543803231622199</v>
      </c>
      <c r="Q180" s="91">
        <f>Q32/Q147</f>
        <v>-20.353081722047698</v>
      </c>
      <c r="R180" s="91"/>
      <c r="S180" s="91">
        <f>S32/S147</f>
        <v>-8.5220101009938602</v>
      </c>
      <c r="T180" s="91">
        <f>T32/T147</f>
        <v>-30.175898307919606</v>
      </c>
      <c r="U180" s="91">
        <f>U32/U147</f>
        <v>-47.6739144737397</v>
      </c>
      <c r="V180" s="91">
        <f>V32/V147</f>
        <v>-66.71817762751013</v>
      </c>
      <c r="W180" s="91"/>
      <c r="X180" s="91">
        <f>X32/X147</f>
        <v>-14.873714127214475</v>
      </c>
      <c r="Y180" s="91">
        <f>Y32/Y147</f>
        <v>-30.430568345661648</v>
      </c>
      <c r="Z180" s="91">
        <f>Z32/Z147</f>
        <v>-44.129671316591271</v>
      </c>
      <c r="AA180" s="91">
        <f>AA32/AA147</f>
        <v>-68.218196790030277</v>
      </c>
      <c r="AB180" s="91"/>
      <c r="AC180" s="91">
        <f>AC32/AC147</f>
        <v>-20.752388819204374</v>
      </c>
      <c r="AD180" s="91">
        <f>AD32/AD147</f>
        <v>-38.647126385243389</v>
      </c>
      <c r="AE180" s="91">
        <f>AE32/AE147</f>
        <v>-54.667571792972929</v>
      </c>
      <c r="AF180" s="91">
        <f>AF32/AF147</f>
        <v>-70.433517443006266</v>
      </c>
      <c r="AG180" s="91"/>
      <c r="AH180" s="91">
        <f>AH32/AH147</f>
        <v>-17.070936686339561</v>
      </c>
      <c r="AI180" s="91">
        <f>AI32/AI147</f>
        <v>-6.1832812163036444</v>
      </c>
      <c r="AJ180" s="91">
        <f>AJ32/AJ147</f>
        <v>-13.884412671439128</v>
      </c>
      <c r="AK180" s="91">
        <f>AK32/AK147</f>
        <v>-25.626796028564229</v>
      </c>
      <c r="AL180" s="91"/>
      <c r="AM180" s="91">
        <f>AM32/AM147</f>
        <v>-6.2153035593576611</v>
      </c>
      <c r="AN180" s="91">
        <f>AN32/AN147</f>
        <v>-20.615748166468727</v>
      </c>
      <c r="AO180" s="91">
        <f>AO32/AO147</f>
        <v>-30.270948033848143</v>
      </c>
      <c r="AP180" s="239">
        <f>AP32/AP147</f>
        <v>-17.223774679043071</v>
      </c>
      <c r="AQ180" s="91"/>
      <c r="AR180" s="91">
        <f>AR32/AR147</f>
        <v>-7.3212838458734169</v>
      </c>
      <c r="AS180" s="91">
        <f>AS32/AS147</f>
        <v>-26.250010811371837</v>
      </c>
      <c r="AT180" s="91">
        <f>AT32/AT147</f>
        <v>-36.466236588308767</v>
      </c>
      <c r="AU180" s="91">
        <f>AU32/AU147</f>
        <v>-47.126398545180358</v>
      </c>
      <c r="AV180" s="91"/>
      <c r="AW180" s="91">
        <f>AW32/AW147</f>
        <v>-7.7076837401501725</v>
      </c>
      <c r="AX180" s="268">
        <f>AX32/AX147</f>
        <v>-22.550388337881557</v>
      </c>
      <c r="AY180" s="239">
        <f>AY32/AY147</f>
        <v>-33.131866721255875</v>
      </c>
      <c r="AZ180" s="320"/>
      <c r="BA180" s="91"/>
      <c r="BB180" s="91">
        <f>BB32/BB147</f>
        <v>-6.8665598535133903</v>
      </c>
      <c r="BC180" s="91">
        <f>BC32/BC147</f>
        <v>-16.239064189521283</v>
      </c>
      <c r="BD180" s="91">
        <f>BD32/BD147</f>
        <v>-26.666289024053473</v>
      </c>
      <c r="BE180" s="19">
        <f>BE32/BE147</f>
        <v>-43.370182671183116</v>
      </c>
      <c r="BF180" s="19"/>
      <c r="BG180" s="91">
        <f>BG32/BG147</f>
        <v>-16.049732183835392</v>
      </c>
      <c r="BH180" s="268">
        <f>BH32/BH147</f>
        <v>-8.4265717897102181</v>
      </c>
      <c r="BI180" s="268">
        <f>BI32/BI147</f>
        <v>-12.757971010987577</v>
      </c>
      <c r="BJ180" s="91">
        <f>BJ32/BJ147</f>
        <v>-46.265774822690872</v>
      </c>
      <c r="BK180" s="19"/>
      <c r="BL180" s="91">
        <f>BL32/BL147</f>
        <v>-19.780246421097754</v>
      </c>
      <c r="BM180" s="268">
        <f>BM32/BM147</f>
        <v>-34.980381431725398</v>
      </c>
      <c r="BN180" s="268">
        <f>BN32/BN147</f>
        <v>-46.159338977863918</v>
      </c>
      <c r="BO180" s="268">
        <f>BO32/BO147</f>
        <v>-56.835614248119164</v>
      </c>
      <c r="BP180" s="268"/>
      <c r="BQ180" s="91">
        <f>BQ32/BQ147</f>
        <v>-39.802679875640742</v>
      </c>
      <c r="BR180" s="268">
        <f>BR32/BR147</f>
        <v>-54.782810514439085</v>
      </c>
      <c r="BS180" s="268">
        <f>BS32/BS147</f>
        <v>-68.497186112498937</v>
      </c>
      <c r="BT180" s="268">
        <f>BT32/BT147</f>
        <v>-42.50164134785453</v>
      </c>
    </row>
    <row r="181" spans="2:72" ht="24" x14ac:dyDescent="0.25">
      <c r="B181" s="52" t="s">
        <v>59</v>
      </c>
      <c r="C181" s="52" t="s">
        <v>297</v>
      </c>
      <c r="D181" s="90">
        <f>D33/D147</f>
        <v>4.6259276637082758</v>
      </c>
      <c r="E181" s="91">
        <f>E33/E147</f>
        <v>-17.9509775123209</v>
      </c>
      <c r="F181" s="91">
        <f>F33/F147</f>
        <v>-11.190430252749373</v>
      </c>
      <c r="G181" s="91">
        <f>G33/G147</f>
        <v>-5.7247796120657775</v>
      </c>
      <c r="H181" s="91"/>
      <c r="I181" s="92">
        <f>I33/I147</f>
        <v>-1.0521401187603159</v>
      </c>
      <c r="J181" s="91">
        <f>J33/J147</f>
        <v>0.12896195299981622</v>
      </c>
      <c r="K181" s="91">
        <f>K33/K147</f>
        <v>-2.6251700034791408</v>
      </c>
      <c r="L181" s="91">
        <f>L33/L147</f>
        <v>-3.1713137402662648</v>
      </c>
      <c r="M181" s="91"/>
      <c r="N181" s="91">
        <f>N33/N147</f>
        <v>-4.5481720067164204</v>
      </c>
      <c r="O181" s="91">
        <f>O33/O147</f>
        <v>-7.0040823794440197</v>
      </c>
      <c r="P181" s="91">
        <f>P33/P147</f>
        <v>-15.852921063191269</v>
      </c>
      <c r="Q181" s="91">
        <f>Q33/Q147</f>
        <v>53.381292342608475</v>
      </c>
      <c r="R181" s="91"/>
      <c r="S181" s="91">
        <f>S33/S147</f>
        <v>-21.723086125363594</v>
      </c>
      <c r="T181" s="91">
        <f>T33/T147</f>
        <v>-39.496975441139575</v>
      </c>
      <c r="U181" s="91">
        <f>U33/U147</f>
        <v>-36.826665002184633</v>
      </c>
      <c r="V181" s="91">
        <f>V33/V147</f>
        <v>-60.697629019372386</v>
      </c>
      <c r="W181" s="91"/>
      <c r="X181" s="91">
        <f>X33/X147</f>
        <v>2.6263495215621959</v>
      </c>
      <c r="Y181" s="91">
        <f>Y33/Y147</f>
        <v>-4.3838236905817531</v>
      </c>
      <c r="Z181" s="91">
        <f>Z33/Z147</f>
        <v>-22.540213290973533</v>
      </c>
      <c r="AA181" s="91">
        <f>AA33/AA147</f>
        <v>-26.896437527317861</v>
      </c>
      <c r="AB181" s="91"/>
      <c r="AC181" s="91">
        <f>AC33/AC147</f>
        <v>-86.323818847452102</v>
      </c>
      <c r="AD181" s="91">
        <f>AD33/AD147</f>
        <v>-112.35431878619396</v>
      </c>
      <c r="AE181" s="91">
        <f>AE33/AE147</f>
        <v>3.377081104802655</v>
      </c>
      <c r="AF181" s="91">
        <f>AF33/AF147</f>
        <v>5.8608912324837323</v>
      </c>
      <c r="AG181" s="91"/>
      <c r="AH181" s="91">
        <f>AH33/AH147</f>
        <v>12.447191734220812</v>
      </c>
      <c r="AI181" s="91">
        <f>AI33/AI147</f>
        <v>-29.956059952555531</v>
      </c>
      <c r="AJ181" s="91">
        <f>AJ33/AJ147</f>
        <v>-30.763821745627141</v>
      </c>
      <c r="AK181" s="91">
        <f>AK33/AK147</f>
        <v>14.288493616424113</v>
      </c>
      <c r="AL181" s="91"/>
      <c r="AM181" s="91">
        <f>AM33/AM147</f>
        <v>-1.2400362332538399</v>
      </c>
      <c r="AN181" s="91">
        <f>AN33/AN147</f>
        <v>14.401944339010445</v>
      </c>
      <c r="AO181" s="91">
        <f>AO33/AO147</f>
        <v>47.01984821501285</v>
      </c>
      <c r="AP181" s="239">
        <f>AP33/AP147</f>
        <v>22.32139409077779</v>
      </c>
      <c r="AQ181" s="91"/>
      <c r="AR181" s="91">
        <f>AR33/AR147</f>
        <v>-14.732953912066259</v>
      </c>
      <c r="AS181" s="91">
        <f>AS33/AS147</f>
        <v>-35.201826689384966</v>
      </c>
      <c r="AT181" s="91">
        <f>AT33/AT147</f>
        <v>-36.042374868956088</v>
      </c>
      <c r="AU181" s="91">
        <f>AU33/AU147</f>
        <v>-60.95938258873624</v>
      </c>
      <c r="AV181" s="91"/>
      <c r="AW181" s="91">
        <f>AW33/AW147</f>
        <v>19.423901083380191</v>
      </c>
      <c r="AX181" s="268">
        <f>AX33/AX147</f>
        <v>39.338647595993976</v>
      </c>
      <c r="AY181" s="239">
        <f>AY33/AY147</f>
        <v>66.46641615083918</v>
      </c>
      <c r="AZ181" s="320"/>
      <c r="BA181" s="91"/>
      <c r="BB181" s="91">
        <f>BB33/BB147</f>
        <v>-2.544461265515114</v>
      </c>
      <c r="BC181" s="91">
        <f>BC33/BC147</f>
        <v>5.6227268259117276</v>
      </c>
      <c r="BD181" s="91">
        <f>BD33/BD147</f>
        <v>36.763508394287207</v>
      </c>
      <c r="BE181" s="19">
        <f>BE33/BE147</f>
        <v>-139.40311658453609</v>
      </c>
      <c r="BF181" s="19"/>
      <c r="BG181" s="91">
        <f>BG33/BG147</f>
        <v>-33.459844064759572</v>
      </c>
      <c r="BH181" s="268">
        <f>BH33/BH147</f>
        <v>-61.443752633303681</v>
      </c>
      <c r="BI181" s="268">
        <f>BI33/BI147</f>
        <v>-32.106552639025608</v>
      </c>
      <c r="BJ181" s="91">
        <f>BJ33/BJ147</f>
        <v>-36.68181487590121</v>
      </c>
      <c r="BK181" s="19"/>
      <c r="BL181" s="91">
        <f>BL33/BL147</f>
        <v>0.85953159935689405</v>
      </c>
      <c r="BM181" s="268">
        <f>BM33/BM147</f>
        <v>-12.174760750512243</v>
      </c>
      <c r="BN181" s="268">
        <f>BN33/BN147</f>
        <v>-23.828109407501696</v>
      </c>
      <c r="BO181" s="268">
        <f>BO33/BO147</f>
        <v>-0.45373423273541241</v>
      </c>
      <c r="BP181" s="268"/>
      <c r="BQ181" s="91">
        <f>BQ33/BQ147</f>
        <v>1.3074655209553501</v>
      </c>
      <c r="BR181" s="268">
        <f>BR33/BR147</f>
        <v>9.0308911628248989</v>
      </c>
      <c r="BS181" s="268">
        <f>BS33/BS147</f>
        <v>9.2500070700690973</v>
      </c>
      <c r="BT181" s="268">
        <f>BT33/BT147</f>
        <v>9.3876726105981447</v>
      </c>
    </row>
    <row r="182" spans="2:72" ht="24" x14ac:dyDescent="0.25">
      <c r="B182" s="52" t="s">
        <v>179</v>
      </c>
      <c r="C182" s="52" t="s">
        <v>178</v>
      </c>
      <c r="D182" s="90"/>
      <c r="E182" s="91"/>
      <c r="F182" s="91"/>
      <c r="G182" s="91"/>
      <c r="H182" s="91"/>
      <c r="I182" s="92"/>
      <c r="J182" s="91"/>
      <c r="K182" s="91"/>
      <c r="L182" s="91"/>
      <c r="M182" s="91"/>
      <c r="N182" s="91"/>
      <c r="O182" s="91"/>
      <c r="P182" s="91">
        <f>P34/P147</f>
        <v>0.56516652631697928</v>
      </c>
      <c r="Q182" s="91">
        <f>Q34/Q147</f>
        <v>4.1903403545392317</v>
      </c>
      <c r="R182" s="91"/>
      <c r="S182" s="91">
        <f>S34/S147</f>
        <v>16.320453306620315</v>
      </c>
      <c r="T182" s="91">
        <f>T34/T147</f>
        <v>24.600674602068409</v>
      </c>
      <c r="U182" s="91">
        <f>U34/U147</f>
        <v>29.015970592651197</v>
      </c>
      <c r="V182" s="91">
        <f>V34/V147</f>
        <v>36.763077468219869</v>
      </c>
      <c r="W182" s="91"/>
      <c r="X182" s="91">
        <f>X34/X147</f>
        <v>15.677698674631474</v>
      </c>
      <c r="Y182" s="91">
        <f>Y34/Y147</f>
        <v>21.976051228111125</v>
      </c>
      <c r="Z182" s="91">
        <f>Z34/Z147</f>
        <v>22.584094303220724</v>
      </c>
      <c r="AA182" s="91">
        <f>AA34/AA147</f>
        <v>23.032778448241142</v>
      </c>
      <c r="AB182" s="91"/>
      <c r="AC182" s="91"/>
      <c r="AD182" s="91"/>
      <c r="AE182" s="91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91"/>
      <c r="AT182" s="91"/>
      <c r="AU182" s="91"/>
      <c r="AV182" s="91"/>
      <c r="AW182" s="91"/>
      <c r="AX182" s="268"/>
      <c r="AY182" s="268"/>
      <c r="AZ182" s="320"/>
      <c r="BA182" s="91"/>
      <c r="BB182" s="91"/>
      <c r="BC182" s="91"/>
      <c r="BD182" s="91"/>
      <c r="BE182" s="19"/>
      <c r="BF182" s="19"/>
      <c r="BG182" s="91"/>
      <c r="BH182" s="268"/>
      <c r="BI182" s="268"/>
      <c r="BJ182" s="91"/>
      <c r="BK182" s="19"/>
      <c r="BL182" s="91"/>
      <c r="BM182" s="268"/>
      <c r="BN182" s="268"/>
      <c r="BO182" s="268"/>
      <c r="BP182" s="268"/>
      <c r="BQ182" s="91"/>
      <c r="BR182" s="268"/>
      <c r="BS182" s="268"/>
      <c r="BT182" s="268"/>
    </row>
    <row r="183" spans="2:72" ht="24" x14ac:dyDescent="0.25">
      <c r="B183" s="52" t="s">
        <v>203</v>
      </c>
      <c r="C183" s="52" t="s">
        <v>202</v>
      </c>
      <c r="D183" s="90"/>
      <c r="E183" s="91"/>
      <c r="F183" s="91"/>
      <c r="G183" s="91"/>
      <c r="H183" s="91"/>
      <c r="I183" s="92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>
        <f>Y35/Y147</f>
        <v>46.51407734032847</v>
      </c>
      <c r="Z183" s="91">
        <f>Z35/Z147</f>
        <v>47.801049341272872</v>
      </c>
      <c r="AA183" s="91">
        <f>AA35/AA147</f>
        <v>48.750725368427496</v>
      </c>
      <c r="AB183" s="91"/>
      <c r="AC183" s="91"/>
      <c r="AD183" s="91"/>
      <c r="AE183" s="91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91"/>
      <c r="AT183" s="91"/>
      <c r="AU183" s="91"/>
      <c r="AV183" s="91"/>
      <c r="AW183" s="91"/>
      <c r="AX183" s="268"/>
      <c r="AY183" s="268"/>
      <c r="AZ183" s="320"/>
      <c r="BA183" s="91"/>
      <c r="BB183" s="91"/>
      <c r="BC183" s="91"/>
      <c r="BD183" s="91"/>
      <c r="BE183" s="19"/>
      <c r="BF183" s="19"/>
      <c r="BG183" s="91"/>
      <c r="BH183" s="268"/>
      <c r="BI183" s="268"/>
      <c r="BJ183" s="91"/>
      <c r="BK183" s="19"/>
      <c r="BL183" s="91"/>
      <c r="BM183" s="268"/>
      <c r="BN183" s="268"/>
      <c r="BO183" s="268"/>
      <c r="BP183" s="268"/>
      <c r="BQ183" s="91"/>
      <c r="BR183" s="268"/>
      <c r="BS183" s="268"/>
      <c r="BT183" s="268"/>
    </row>
    <row r="184" spans="2:72" x14ac:dyDescent="0.25">
      <c r="B184" s="3" t="s">
        <v>60</v>
      </c>
      <c r="C184" s="3" t="s">
        <v>7</v>
      </c>
      <c r="D184" s="99">
        <f>D174+D175+D176+D180+D181</f>
        <v>201.92174252086627</v>
      </c>
      <c r="E184" s="100">
        <f t="shared" ref="E184:L184" si="47">E174+E175+E176+E180+E181</f>
        <v>258.55935245928396</v>
      </c>
      <c r="F184" s="100">
        <f t="shared" si="47"/>
        <v>470.22316547687967</v>
      </c>
      <c r="G184" s="100">
        <f t="shared" si="47"/>
        <v>609.75335205143301</v>
      </c>
      <c r="H184" s="100">
        <f t="shared" si="47"/>
        <v>0</v>
      </c>
      <c r="I184" s="100">
        <f t="shared" si="47"/>
        <v>102.15622965588445</v>
      </c>
      <c r="J184" s="100">
        <f t="shared" si="47"/>
        <v>213.65771563244553</v>
      </c>
      <c r="K184" s="100">
        <f t="shared" si="47"/>
        <v>315.65297150267276</v>
      </c>
      <c r="L184" s="100">
        <f t="shared" si="47"/>
        <v>500.12559658377279</v>
      </c>
      <c r="M184" s="100"/>
      <c r="N184" s="100">
        <f>N174+N175+N176+N180+N181</f>
        <v>40.161216964967608</v>
      </c>
      <c r="O184" s="100">
        <f>O174+O175+O176+O180+O181</f>
        <v>220.90018182026091</v>
      </c>
      <c r="P184" s="100">
        <f>P174+P175+P176+P180+P181+P182</f>
        <v>321.74930343225645</v>
      </c>
      <c r="Q184" s="100">
        <f>Q174+Q175+Q176+Q180+Q181+Q182</f>
        <v>220.52642126714852</v>
      </c>
      <c r="R184" s="100"/>
      <c r="S184" s="100">
        <f>S174+S175+S176+S180+S181+S182</f>
        <v>132.39666258789327</v>
      </c>
      <c r="T184" s="100">
        <f>T174+T175+T176+T180+T181+T182</f>
        <v>255.31040057982324</v>
      </c>
      <c r="U184" s="100">
        <f>U174+U175+U176+U180+U181+U182</f>
        <v>311.55054936341998</v>
      </c>
      <c r="V184" s="100">
        <f>V174+V175+V176+V180+V181+V182</f>
        <v>361.5938213094613</v>
      </c>
      <c r="W184" s="100"/>
      <c r="X184" s="100">
        <f>X174+X175+X176+X180+X181+X182+X183</f>
        <v>221.99353328429027</v>
      </c>
      <c r="Y184" s="100">
        <f>Y174+Y175+Y176+Y180+Y181+Y182+Y183</f>
        <v>364.25589574470206</v>
      </c>
      <c r="Z184" s="100">
        <f>Z174+Z175+Z176+Z180+Z181+Z182+Z183</f>
        <v>409.84865438875948</v>
      </c>
      <c r="AA184" s="100">
        <f>AA174+AA175+AA176+AA180+AA181+AA182+AA183</f>
        <v>493.92182281169954</v>
      </c>
      <c r="AB184" s="100"/>
      <c r="AC184" s="100">
        <f>AC174+AC175+AC176+AC180+AC181+AC182</f>
        <v>23.709731697616746</v>
      </c>
      <c r="AD184" s="100">
        <f>AD174+AD175+AD176+AD180+AD181+AD182</f>
        <v>31.869651744725488</v>
      </c>
      <c r="AE184" s="100">
        <f>AE174+AE175+AE176+AE180+AE181+AE182</f>
        <v>209.82473463342399</v>
      </c>
      <c r="AF184" s="100">
        <f>AF174+AF175+AF176+AF180+AF181+AF182</f>
        <v>304.35505347634819</v>
      </c>
      <c r="AG184" s="100"/>
      <c r="AH184" s="100">
        <f>AH174+AH175+AH176+AH180+AH181+AH182</f>
        <v>96.114120354498823</v>
      </c>
      <c r="AI184" s="100">
        <f>AI174+AI175+AI176+AI180+AI181+AI182</f>
        <v>80.062540435626545</v>
      </c>
      <c r="AJ184" s="100">
        <f>AJ174+AJ175+AJ176+AJ180+AJ181+AJ182</f>
        <v>161.43681696991001</v>
      </c>
      <c r="AK184" s="100">
        <f>AK174+AK175+AK176+AK180+AK181+AK182</f>
        <v>291.92540640877206</v>
      </c>
      <c r="AL184" s="100"/>
      <c r="AM184" s="100">
        <f>AM174+AM175+AM176+AM180+AM181+AM182</f>
        <v>169.96057592121835</v>
      </c>
      <c r="AN184" s="100">
        <f>AN174+AN175+AN176+AN180+AN181+AN182</f>
        <v>326.85220329851978</v>
      </c>
      <c r="AO184" s="100">
        <f>AO174+AO175+AO176+AO180+AO181+AO182</f>
        <v>437.59190766899877</v>
      </c>
      <c r="AP184" s="242">
        <f>AP174+AP175+AP176+AP180+AP181+AP182</f>
        <v>478.35751613087604</v>
      </c>
      <c r="AQ184" s="100"/>
      <c r="AR184" s="100">
        <f>AR174+AR175+AR176+AR180+AR181+AR182</f>
        <v>-149.86035328960645</v>
      </c>
      <c r="AS184" s="100">
        <f>AS174+AS175+AS176+AS180+AS181+AS182</f>
        <v>-17.505577765786235</v>
      </c>
      <c r="AT184" s="100">
        <f>AT174+AT175+AT176+AT180+AT181+AT182</f>
        <v>-71.640982536669185</v>
      </c>
      <c r="AU184" s="100">
        <f>AU174+AU175+AU176+AU180+AU181+AU182</f>
        <v>74.697327372623647</v>
      </c>
      <c r="AV184" s="100"/>
      <c r="AW184" s="100">
        <f>AW174+AW175+AW176+AW180+AW181+AW182</f>
        <v>176.34857562542544</v>
      </c>
      <c r="AX184" s="256">
        <f>AX174+AX175+AX176+AX180+AX181+AX182</f>
        <v>500.2281964670612</v>
      </c>
      <c r="AY184" s="242">
        <f>AY174+AY175+AY176+AY180+AY181+AY182</f>
        <v>869.26559947464648</v>
      </c>
      <c r="AZ184" s="322"/>
      <c r="BA184" s="100"/>
      <c r="BB184" s="100">
        <f>BB174+BB175+BB176+BB180+BB181+BB182</f>
        <v>514.23678361506347</v>
      </c>
      <c r="BC184" s="2">
        <f>BC174+BC175+BC176+BC180+BC181+BC182</f>
        <v>1176.9192961761523</v>
      </c>
      <c r="BD184" s="2">
        <f>BD174+BD175+BD176+BD180+BD181+BD182</f>
        <v>1504.0183534310008</v>
      </c>
      <c r="BE184" s="2">
        <f>BE174+BE175+BE176+BE180+BE181+BE182</f>
        <v>1669.7739148701523</v>
      </c>
      <c r="BF184" s="2"/>
      <c r="BG184" s="100">
        <f>BG174+BG175+BG176+BG180+BG181+BG182</f>
        <v>287.27371663977971</v>
      </c>
      <c r="BH184" s="256">
        <f>BH174+BH175+BH176+BH180+BH181+BH182</f>
        <v>312.78446181774655</v>
      </c>
      <c r="BI184" s="256">
        <f>BI174+BI175+BI176+BI180+BI181+BI182</f>
        <v>466.42174587089175</v>
      </c>
      <c r="BJ184" s="100">
        <f>BJ174+BJ175+BJ176+BJ180+BJ181+BJ182</f>
        <v>598.13529219933707</v>
      </c>
      <c r="BK184" s="2"/>
      <c r="BL184" s="100">
        <f>BL174+BL175+BL176+BL180+BL181+BL182</f>
        <v>92.542902197425605</v>
      </c>
      <c r="BM184" s="256">
        <f>BM174+BM175+BM176+BM180+BM181+BM182</f>
        <v>261.60296605403204</v>
      </c>
      <c r="BN184" s="256">
        <f>BN174+BN175+BN176+BN180+BN181+BN182</f>
        <v>297.71276760885092</v>
      </c>
      <c r="BO184" s="256">
        <f>BO174+BO175+BO176+BO180+BO181+BO182</f>
        <v>428.47636044647436</v>
      </c>
      <c r="BP184" s="256"/>
      <c r="BQ184" s="100">
        <f>BQ174+BQ175+BQ176+BQ180+BQ181+BQ182</f>
        <v>207.19041734942445</v>
      </c>
      <c r="BR184" s="256">
        <f>BR174+BR175+BR176+BR180+BR181+BR182</f>
        <v>444.97245922885833</v>
      </c>
      <c r="BS184" s="256">
        <f>BS174+BS175+BS176+BS180+BS181+BS182</f>
        <v>564.15616368623955</v>
      </c>
      <c r="BT184" s="256">
        <f>BT174+BT175+BT176+BT180+BT181+BT182</f>
        <v>639.98813685193682</v>
      </c>
    </row>
    <row r="185" spans="2:72" x14ac:dyDescent="0.25">
      <c r="B185" s="52" t="s">
        <v>61</v>
      </c>
      <c r="C185" s="52" t="s">
        <v>8</v>
      </c>
      <c r="D185" s="90">
        <f>D37/D147</f>
        <v>-32.645832369598402</v>
      </c>
      <c r="E185" s="91">
        <f>E37/E147</f>
        <v>-43.637194425405532</v>
      </c>
      <c r="F185" s="91">
        <f>F37/F147</f>
        <v>-93.446523892211715</v>
      </c>
      <c r="G185" s="91">
        <f>G37/G147</f>
        <v>-131.79857781036827</v>
      </c>
      <c r="H185" s="91"/>
      <c r="I185" s="92">
        <f>I37/I147</f>
        <v>-24.626654654733642</v>
      </c>
      <c r="J185" s="91">
        <f>J37/J147</f>
        <v>-44.846519155686096</v>
      </c>
      <c r="K185" s="91">
        <f>K37/K147</f>
        <v>-68.760476958598218</v>
      </c>
      <c r="L185" s="91">
        <f>L37/L147</f>
        <v>-91.340115548857071</v>
      </c>
      <c r="M185" s="91"/>
      <c r="N185" s="91">
        <f>N37/N147</f>
        <v>0.9439602278090683</v>
      </c>
      <c r="O185" s="91">
        <f>O37/O147</f>
        <v>-33.648183512675963</v>
      </c>
      <c r="P185" s="91">
        <f>P37/P147</f>
        <v>-47.784829800100603</v>
      </c>
      <c r="Q185" s="91">
        <f>Q37/Q147</f>
        <v>-40.836298237714622</v>
      </c>
      <c r="R185" s="91"/>
      <c r="S185" s="91">
        <f>S37/S147</f>
        <v>-18.76450148652799</v>
      </c>
      <c r="T185" s="91">
        <f>T37/T147</f>
        <v>-45.141889443313914</v>
      </c>
      <c r="U185" s="91">
        <f>U37/U147</f>
        <v>-57.67767642806654</v>
      </c>
      <c r="V185" s="91">
        <f>V37/V147</f>
        <v>-68.358654087493164</v>
      </c>
      <c r="W185" s="91"/>
      <c r="X185" s="91">
        <f>X37/X147</f>
        <v>-37.733674758771137</v>
      </c>
      <c r="Y185" s="91">
        <f>Y37/Y147</f>
        <v>-61.188500148736871</v>
      </c>
      <c r="Z185" s="91">
        <f>Z37/Z147</f>
        <v>-72.754718305841891</v>
      </c>
      <c r="AA185" s="91">
        <f>AA37/AA147</f>
        <v>-88.938746831874155</v>
      </c>
      <c r="AB185" s="91"/>
      <c r="AC185" s="91">
        <f>AC37/AC147</f>
        <v>2.9913353252907204</v>
      </c>
      <c r="AD185" s="91">
        <f>AD37/AD147</f>
        <v>1.6900572894930175</v>
      </c>
      <c r="AE185" s="91">
        <f>AE37/AE147</f>
        <v>-36.085054444718722</v>
      </c>
      <c r="AF185" s="91">
        <f>AF37/AF147</f>
        <v>-59.97988103419025</v>
      </c>
      <c r="AG185" s="91"/>
      <c r="AH185" s="91">
        <f>AH37/AH147</f>
        <v>-23.224209436307476</v>
      </c>
      <c r="AI185" s="91">
        <f>AI37/AI147</f>
        <v>-22.3575318093595</v>
      </c>
      <c r="AJ185" s="91">
        <f>AJ37/AJ147</f>
        <v>-41.539297933778023</v>
      </c>
      <c r="AK185" s="91">
        <f>AK37/AK147</f>
        <v>-79.543533659289594</v>
      </c>
      <c r="AL185" s="91"/>
      <c r="AM185" s="91">
        <f>AM37/AM147</f>
        <v>-37.276698963057505</v>
      </c>
      <c r="AN185" s="91">
        <f>AN37/AN147</f>
        <v>-63.668531828143948</v>
      </c>
      <c r="AO185" s="91">
        <f>AO37/AO147</f>
        <v>-84.359139444581885</v>
      </c>
      <c r="AP185" s="239">
        <f>AP37/AP147</f>
        <v>-95.479956314946378</v>
      </c>
      <c r="AQ185" s="91"/>
      <c r="AR185" s="91">
        <f>AR37/AR147</f>
        <v>-2.6814578694762723</v>
      </c>
      <c r="AS185" s="91">
        <f>AS37/AS147</f>
        <v>3.1857509002268949</v>
      </c>
      <c r="AT185" s="91">
        <f>AT37/AT147</f>
        <v>11.444266422522317</v>
      </c>
      <c r="AU185" s="91">
        <f>AU37/AU147</f>
        <v>-21.816750385327612</v>
      </c>
      <c r="AV185" s="91"/>
      <c r="AW185" s="91">
        <f>AW37/AW147</f>
        <v>-33.561380334510787</v>
      </c>
      <c r="AX185" s="268">
        <f>AX37/AX147</f>
        <v>-100.67570387503181</v>
      </c>
      <c r="AY185" s="239">
        <f>AY37/AY147</f>
        <v>-181.03619507805311</v>
      </c>
      <c r="AZ185" s="320"/>
      <c r="BA185" s="91"/>
      <c r="BB185" s="91">
        <f>BB37/BB147</f>
        <v>-97.22398114077842</v>
      </c>
      <c r="BC185" s="91">
        <f>BC37/BC147</f>
        <v>-202.70651069825354</v>
      </c>
      <c r="BD185" s="91">
        <f>BD37/BD147</f>
        <v>-281.61753772295663</v>
      </c>
      <c r="BE185" s="19">
        <f>BE37/BE147</f>
        <v>-341.76812634392127</v>
      </c>
      <c r="BF185" s="19"/>
      <c r="BG185" s="91">
        <f>BG37/BG147</f>
        <v>-69.035834324990589</v>
      </c>
      <c r="BH185" s="268">
        <f>BH37/BH147</f>
        <v>-65.149883744518817</v>
      </c>
      <c r="BI185" s="268">
        <f>BI37/BI147</f>
        <v>-156.39700387213492</v>
      </c>
      <c r="BJ185" s="91">
        <f>BJ37/BJ147</f>
        <v>-177.40296973720945</v>
      </c>
      <c r="BK185" s="19"/>
      <c r="BL185" s="91">
        <f>BL37/BL147</f>
        <v>-21.179740179025003</v>
      </c>
      <c r="BM185" s="268">
        <f>BM37/BM147</f>
        <v>-55.624540965202684</v>
      </c>
      <c r="BN185" s="268">
        <f>BN37/BN147</f>
        <v>-74.101095937800764</v>
      </c>
      <c r="BO185" s="268">
        <f>BO37/BO147</f>
        <v>-98.762817992074773</v>
      </c>
      <c r="BP185" s="268"/>
      <c r="BQ185" s="91">
        <f>BQ37/BQ147</f>
        <v>-51.848509757229372</v>
      </c>
      <c r="BR185" s="268">
        <f>BR37/BR147</f>
        <v>-97.581881228844622</v>
      </c>
      <c r="BS185" s="268">
        <f>BS37/BS147</f>
        <v>-132.12780799577681</v>
      </c>
      <c r="BT185" s="268">
        <f>BT37/BT147</f>
        <v>-164.31416773199808</v>
      </c>
    </row>
    <row r="186" spans="2:72" s="17" customFormat="1" ht="15" x14ac:dyDescent="0.25">
      <c r="B186" s="3" t="s">
        <v>206</v>
      </c>
      <c r="C186" s="3" t="s">
        <v>204</v>
      </c>
      <c r="D186" s="135"/>
      <c r="E186" s="100"/>
      <c r="F186" s="100"/>
      <c r="G186" s="100"/>
      <c r="H186" s="100"/>
      <c r="I186" s="136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>
        <f>SUM(U184:U185)</f>
        <v>253.87287293535343</v>
      </c>
      <c r="V186" s="100">
        <f>SUM(V184:V185)</f>
        <v>293.23516722196814</v>
      </c>
      <c r="W186" s="100"/>
      <c r="X186" s="100">
        <f>SUM(X184:X185)</f>
        <v>184.25985852551912</v>
      </c>
      <c r="Y186" s="100">
        <f>SUM(Y184:Y185)</f>
        <v>303.06739559596519</v>
      </c>
      <c r="Z186" s="100">
        <f>SUM(Z184:Z185)</f>
        <v>337.09393608291759</v>
      </c>
      <c r="AA186" s="100">
        <f>SUM(AA184:AA185)</f>
        <v>404.9830759798254</v>
      </c>
      <c r="AB186" s="100"/>
      <c r="AC186" s="100">
        <f>SUM(AC184:AC185)</f>
        <v>26.701067022907466</v>
      </c>
      <c r="AD186" s="100">
        <f>SUM(AD184:AD185)</f>
        <v>33.559709034218507</v>
      </c>
      <c r="AE186" s="100">
        <f>SUM(AE184:AE185)</f>
        <v>173.73968018870528</v>
      </c>
      <c r="AF186" s="100">
        <f>SUM(AF184:AF185)</f>
        <v>244.37517244215795</v>
      </c>
      <c r="AG186" s="100"/>
      <c r="AH186" s="100">
        <f>SUM(AH184:AH185)</f>
        <v>72.889910918191347</v>
      </c>
      <c r="AI186" s="100">
        <f>SUM(AI184:AI185)</f>
        <v>57.705008626267045</v>
      </c>
      <c r="AJ186" s="100">
        <f>SUM(AJ184:AJ185)</f>
        <v>119.897519036132</v>
      </c>
      <c r="AK186" s="100">
        <f>SUM(AK184:AK185)</f>
        <v>212.38187274948245</v>
      </c>
      <c r="AL186" s="100"/>
      <c r="AM186" s="100">
        <f>SUM(AM184:AM185)</f>
        <v>132.68387695816085</v>
      </c>
      <c r="AN186" s="100">
        <f>SUM(AN184:AN185)</f>
        <v>263.18367147037583</v>
      </c>
      <c r="AO186" s="100">
        <f>SUM(AO184:AO185)</f>
        <v>353.23276822441687</v>
      </c>
      <c r="AP186" s="242">
        <f>SUM(AP184:AP185)</f>
        <v>382.87755981592966</v>
      </c>
      <c r="AQ186" s="100"/>
      <c r="AR186" s="100">
        <f>SUM(AR184:AR185)</f>
        <v>-152.54181115908273</v>
      </c>
      <c r="AS186" s="100">
        <f>SUM(AS184:AS185)</f>
        <v>-14.319826865559341</v>
      </c>
      <c r="AT186" s="100">
        <f>SUM(AT184:AT185)</f>
        <v>-60.196716114146867</v>
      </c>
      <c r="AU186" s="100">
        <f>SUM(AU184:AU185)</f>
        <v>52.880576987296038</v>
      </c>
      <c r="AV186" s="100"/>
      <c r="AW186" s="100">
        <f>SUM(AW184:AW185)</f>
        <v>142.78719529091467</v>
      </c>
      <c r="AX186" s="256">
        <f>SUM(AX184:AX185)</f>
        <v>399.55249259202935</v>
      </c>
      <c r="AY186" s="242">
        <f>SUM(AY184:AY185)</f>
        <v>688.2294043965934</v>
      </c>
      <c r="AZ186" s="322"/>
      <c r="BA186" s="100"/>
      <c r="BB186" s="100">
        <f>SUM(BB184:BB185)</f>
        <v>417.01280247428508</v>
      </c>
      <c r="BC186" s="100">
        <f>SUM(BC184:BC185)</f>
        <v>974.21278547789882</v>
      </c>
      <c r="BD186" s="100">
        <f>SUM(BD184:BD185)</f>
        <v>1222.4008157080443</v>
      </c>
      <c r="BE186" s="2">
        <f>SUM(BE184:BE185)</f>
        <v>1328.0057885262311</v>
      </c>
      <c r="BF186" s="2"/>
      <c r="BG186" s="100">
        <f>SUM(BG184:BG185)</f>
        <v>218.23788231478912</v>
      </c>
      <c r="BH186" s="256">
        <f>SUM(BH184:BH185)</f>
        <v>247.63457807322771</v>
      </c>
      <c r="BI186" s="256">
        <f>SUM(BI184:BI185)</f>
        <v>310.02474199875684</v>
      </c>
      <c r="BJ186" s="100">
        <f>SUM(BJ184:BJ185)</f>
        <v>420.73232246212763</v>
      </c>
      <c r="BK186" s="2"/>
      <c r="BL186" s="100">
        <f>SUM(BL184:BL185)</f>
        <v>71.363162018400601</v>
      </c>
      <c r="BM186" s="256">
        <f>SUM(BM184:BM185)</f>
        <v>205.97842508882934</v>
      </c>
      <c r="BN186" s="256">
        <f>SUM(BN184:BN185)</f>
        <v>223.61167167105015</v>
      </c>
      <c r="BO186" s="256">
        <f>SUM(BO184:BO185)</f>
        <v>329.7135424543996</v>
      </c>
      <c r="BP186" s="256"/>
      <c r="BQ186" s="100">
        <f>SUM(BQ184:BQ185)</f>
        <v>155.34190759219507</v>
      </c>
      <c r="BR186" s="256">
        <f>SUM(BR184:BR185)</f>
        <v>347.3905780000137</v>
      </c>
      <c r="BS186" s="256">
        <f>SUM(BS184:BS185)</f>
        <v>432.02835569046272</v>
      </c>
      <c r="BT186" s="256">
        <f>SUM(BT184:BT185)</f>
        <v>475.67396911993876</v>
      </c>
    </row>
    <row r="187" spans="2:72" s="17" customFormat="1" ht="15" x14ac:dyDescent="0.25">
      <c r="B187" s="3" t="s">
        <v>207</v>
      </c>
      <c r="C187" s="3" t="s">
        <v>205</v>
      </c>
      <c r="D187" s="135"/>
      <c r="E187" s="100"/>
      <c r="F187" s="100"/>
      <c r="G187" s="100"/>
      <c r="H187" s="100"/>
      <c r="I187" s="136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>
        <f>U39/U147</f>
        <v>-12.264308500498501</v>
      </c>
      <c r="V187" s="100">
        <f>V39/V147</f>
        <v>-19.177169817201708</v>
      </c>
      <c r="W187" s="100"/>
      <c r="X187" s="100">
        <f>X39/X147</f>
        <v>-14.659318247903276</v>
      </c>
      <c r="Y187" s="100">
        <f>Y39/Y147</f>
        <v>-22.374580654527648</v>
      </c>
      <c r="Z187" s="100">
        <f>Z39/Z147</f>
        <v>-23.739627625730073</v>
      </c>
      <c r="AA187" s="100">
        <f>AA39/AA147</f>
        <v>-24.21126905537265</v>
      </c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  <c r="AR187" s="100"/>
      <c r="AS187" s="100"/>
      <c r="AT187" s="100"/>
      <c r="AU187" s="100"/>
      <c r="AV187" s="100"/>
      <c r="AW187" s="100"/>
      <c r="AX187" s="256"/>
      <c r="AY187" s="256"/>
      <c r="AZ187" s="322"/>
      <c r="BA187" s="100"/>
      <c r="BB187" s="100"/>
      <c r="BC187" s="100"/>
      <c r="BD187" s="100"/>
      <c r="BE187" s="2"/>
      <c r="BF187" s="2"/>
      <c r="BG187" s="100"/>
      <c r="BH187" s="256"/>
      <c r="BI187" s="256"/>
      <c r="BJ187" s="100"/>
      <c r="BK187" s="2"/>
      <c r="BL187" s="100"/>
      <c r="BM187" s="256"/>
      <c r="BN187" s="256"/>
      <c r="BO187" s="256"/>
      <c r="BP187" s="256"/>
      <c r="BQ187" s="100"/>
      <c r="BR187" s="256"/>
      <c r="BS187" s="256"/>
      <c r="BT187" s="256"/>
    </row>
    <row r="188" spans="2:72" x14ac:dyDescent="0.25">
      <c r="B188" s="115" t="s">
        <v>62</v>
      </c>
      <c r="C188" s="115" t="s">
        <v>9</v>
      </c>
      <c r="D188" s="72">
        <f>SUM(D184:D185)</f>
        <v>169.27591015126788</v>
      </c>
      <c r="E188" s="73">
        <f>SUM(E184:E185)</f>
        <v>214.92215803387842</v>
      </c>
      <c r="F188" s="73">
        <f>SUM(F184:F185)</f>
        <v>376.77664158466797</v>
      </c>
      <c r="G188" s="73">
        <f>SUM(G184:G185)</f>
        <v>477.95477424106474</v>
      </c>
      <c r="H188" s="73"/>
      <c r="I188" s="73">
        <f>SUM(I184:I185)</f>
        <v>77.529575001150803</v>
      </c>
      <c r="J188" s="73">
        <f>SUM(J184:J185)</f>
        <v>168.81119647675945</v>
      </c>
      <c r="K188" s="73">
        <f>SUM(K184:K185)</f>
        <v>246.89249454407454</v>
      </c>
      <c r="L188" s="73">
        <f>SUM(L184:L185)</f>
        <v>408.78548103491573</v>
      </c>
      <c r="M188" s="73"/>
      <c r="N188" s="73">
        <f>SUM(N184:N185)</f>
        <v>41.105177192776679</v>
      </c>
      <c r="O188" s="73">
        <f>SUM(O184:O185)</f>
        <v>187.25199830758496</v>
      </c>
      <c r="P188" s="73">
        <f>SUM(P184:P185)</f>
        <v>273.96447363215583</v>
      </c>
      <c r="Q188" s="73">
        <f>SUM(Q184:Q185)</f>
        <v>179.69012302943389</v>
      </c>
      <c r="R188" s="73"/>
      <c r="S188" s="73">
        <f>SUM(S184:S185)</f>
        <v>113.63216110136528</v>
      </c>
      <c r="T188" s="73">
        <f>SUM(T184:T185)</f>
        <v>210.16851113650932</v>
      </c>
      <c r="U188" s="73">
        <f>U186+U187</f>
        <v>241.60856443485494</v>
      </c>
      <c r="V188" s="73">
        <f>V186+V187</f>
        <v>274.05799740476641</v>
      </c>
      <c r="W188" s="73"/>
      <c r="X188" s="73">
        <f>X186+X187</f>
        <v>169.60054027761583</v>
      </c>
      <c r="Y188" s="73">
        <f>Y186+Y187</f>
        <v>280.69281494143752</v>
      </c>
      <c r="Z188" s="73">
        <f>Z186+Z187</f>
        <v>313.35430845718753</v>
      </c>
      <c r="AA188" s="73">
        <f>AA186+AA187</f>
        <v>380.77180692445273</v>
      </c>
      <c r="AB188" s="73"/>
      <c r="AC188" s="73">
        <f>AC186+AC187</f>
        <v>26.701067022907466</v>
      </c>
      <c r="AD188" s="73">
        <f>AD186+AD187</f>
        <v>33.559709034218507</v>
      </c>
      <c r="AE188" s="73">
        <f>AE186+AE187</f>
        <v>173.73968018870528</v>
      </c>
      <c r="AF188" s="73">
        <f>AF186+AF187</f>
        <v>244.37517244215795</v>
      </c>
      <c r="AG188" s="73"/>
      <c r="AH188" s="73">
        <f>AH186+AH187</f>
        <v>72.889910918191347</v>
      </c>
      <c r="AI188" s="73">
        <f>AI186+AI187</f>
        <v>57.705008626267045</v>
      </c>
      <c r="AJ188" s="73">
        <f>AJ186+AJ187</f>
        <v>119.897519036132</v>
      </c>
      <c r="AK188" s="73">
        <f>AK186+AK187</f>
        <v>212.38187274948245</v>
      </c>
      <c r="AL188" s="73"/>
      <c r="AM188" s="73">
        <f>AM186+AM187</f>
        <v>132.68387695816085</v>
      </c>
      <c r="AN188" s="73">
        <f>AN186+AN187</f>
        <v>263.18367147037583</v>
      </c>
      <c r="AO188" s="73">
        <f>AO186+AO187</f>
        <v>353.23276822441687</v>
      </c>
      <c r="AP188" s="225">
        <f>AP186+AP187</f>
        <v>382.87755981592966</v>
      </c>
      <c r="AQ188" s="73"/>
      <c r="AR188" s="73">
        <f>AR186+AR187</f>
        <v>-152.54181115908273</v>
      </c>
      <c r="AS188" s="73">
        <f>AS186+AS187</f>
        <v>-14.319826865559341</v>
      </c>
      <c r="AT188" s="73">
        <f>AT186+AT187</f>
        <v>-60.196716114146867</v>
      </c>
      <c r="AU188" s="73">
        <f>AU186+AU187</f>
        <v>52.880576987296038</v>
      </c>
      <c r="AV188" s="73"/>
      <c r="AW188" s="73">
        <f>AW186+AW187</f>
        <v>142.78719529091467</v>
      </c>
      <c r="AX188" s="188">
        <f>AX186+AX187</f>
        <v>399.55249259202935</v>
      </c>
      <c r="AY188" s="225">
        <f>AY186+AY187</f>
        <v>688.2294043965934</v>
      </c>
      <c r="AZ188" s="325"/>
      <c r="BA188" s="73"/>
      <c r="BB188" s="73">
        <f>BB186+BB187</f>
        <v>417.01280247428508</v>
      </c>
      <c r="BC188" s="73">
        <f>BC186+BC187</f>
        <v>974.21278547789882</v>
      </c>
      <c r="BD188" s="73">
        <f>BD186+BD187</f>
        <v>1222.4008157080443</v>
      </c>
      <c r="BE188" s="73">
        <f>BE186+BE187</f>
        <v>1328.0057885262311</v>
      </c>
      <c r="BF188" s="73"/>
      <c r="BG188" s="73">
        <f>BG186+BG187</f>
        <v>218.23788231478912</v>
      </c>
      <c r="BH188" s="188">
        <f>BH186+BH187</f>
        <v>247.63457807322771</v>
      </c>
      <c r="BI188" s="188">
        <f>BI186+BI187</f>
        <v>310.02474199875684</v>
      </c>
      <c r="BJ188" s="73">
        <f>BJ186+BJ187</f>
        <v>420.73232246212763</v>
      </c>
      <c r="BK188" s="73"/>
      <c r="BL188" s="73">
        <f>BL186+BL187</f>
        <v>71.363162018400601</v>
      </c>
      <c r="BM188" s="188">
        <f>BM186+BM187</f>
        <v>205.97842508882934</v>
      </c>
      <c r="BN188" s="188">
        <f>BN186+BN187</f>
        <v>223.61167167105015</v>
      </c>
      <c r="BO188" s="188">
        <f>BO186+BO187</f>
        <v>329.7135424543996</v>
      </c>
      <c r="BP188" s="188"/>
      <c r="BQ188" s="73">
        <f>BQ186+BQ187</f>
        <v>155.34190759219507</v>
      </c>
      <c r="BR188" s="188">
        <f>BR186+BR187</f>
        <v>347.3905780000137</v>
      </c>
      <c r="BS188" s="188">
        <f>BS186+BS187</f>
        <v>432.02835569046272</v>
      </c>
      <c r="BT188" s="188">
        <f>BT186+BT187</f>
        <v>475.67396911993876</v>
      </c>
    </row>
    <row r="189" spans="2:72" x14ac:dyDescent="0.25">
      <c r="B189" s="3" t="s">
        <v>64</v>
      </c>
      <c r="C189" s="3" t="s">
        <v>21</v>
      </c>
      <c r="D189" s="88"/>
      <c r="E189" s="2"/>
      <c r="F189" s="1"/>
      <c r="G189" s="1"/>
      <c r="H189" s="1"/>
      <c r="I189" s="89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170"/>
      <c r="AD189" s="170"/>
      <c r="AE189" s="170"/>
      <c r="AF189" s="170"/>
      <c r="AG189" s="170"/>
      <c r="AH189" s="170"/>
      <c r="AI189" s="170"/>
      <c r="AJ189" s="170"/>
      <c r="AK189" s="170"/>
      <c r="AL189" s="2"/>
      <c r="AM189" s="170"/>
      <c r="AN189" s="170"/>
      <c r="AO189" s="170"/>
      <c r="AP189" s="170"/>
      <c r="AQ189" s="2"/>
      <c r="AR189" s="170"/>
      <c r="AS189" s="170"/>
      <c r="AT189" s="170"/>
      <c r="AU189" s="170"/>
      <c r="AV189" s="170"/>
      <c r="AW189" s="170"/>
      <c r="AX189" s="271"/>
      <c r="AY189" s="271"/>
      <c r="AZ189" s="326"/>
      <c r="BA189" s="170"/>
      <c r="BB189" s="170"/>
      <c r="BC189" s="170"/>
      <c r="BD189" s="170"/>
      <c r="BE189" s="138"/>
      <c r="BF189" s="138"/>
      <c r="BG189" s="170"/>
      <c r="BH189" s="271"/>
      <c r="BI189" s="271"/>
      <c r="BJ189" s="170"/>
      <c r="BK189" s="138"/>
      <c r="BL189" s="170"/>
      <c r="BM189" s="271"/>
      <c r="BN189" s="271"/>
      <c r="BO189" s="271"/>
      <c r="BP189" s="271"/>
      <c r="BQ189" s="170"/>
      <c r="BR189" s="271"/>
      <c r="BS189" s="271"/>
      <c r="BT189" s="271"/>
    </row>
    <row r="190" spans="2:72" x14ac:dyDescent="0.25">
      <c r="B190" s="52" t="s">
        <v>65</v>
      </c>
      <c r="C190" s="52" t="s">
        <v>22</v>
      </c>
      <c r="D190" s="18">
        <f>D42/D147</f>
        <v>159.92492780248611</v>
      </c>
      <c r="E190" s="19">
        <f>E42/E147</f>
        <v>201.86690166128139</v>
      </c>
      <c r="F190" s="19">
        <f>F42/F147</f>
        <v>360.28040388449421</v>
      </c>
      <c r="G190" s="19">
        <f>G42/G147</f>
        <v>456.53509322063877</v>
      </c>
      <c r="H190" s="1"/>
      <c r="I190" s="21">
        <f>I42/I147</f>
        <v>68.685022127821867</v>
      </c>
      <c r="J190" s="19">
        <f>J42/J147</f>
        <v>149.46690352678701</v>
      </c>
      <c r="K190" s="19">
        <f>K42/K147</f>
        <v>230.5721605465414</v>
      </c>
      <c r="L190" s="19">
        <f>L42/L147</f>
        <v>383.85455915599096</v>
      </c>
      <c r="M190" s="19"/>
      <c r="N190" s="19">
        <f>N42/N147</f>
        <v>23.770634827555629</v>
      </c>
      <c r="O190" s="19">
        <f>O42/O147</f>
        <v>175.53088085627053</v>
      </c>
      <c r="P190" s="19">
        <f>P42/P147</f>
        <v>243.58677284261807</v>
      </c>
      <c r="Q190" s="19">
        <f>Q42/Q147</f>
        <v>114.02410616917003</v>
      </c>
      <c r="R190" s="19"/>
      <c r="S190" s="19">
        <f>S42/S147</f>
        <v>108.95309517798943</v>
      </c>
      <c r="T190" s="19">
        <f>T42/T147</f>
        <v>206.3006996905751</v>
      </c>
      <c r="U190" s="19">
        <f>U42/U147</f>
        <v>219.0368384738274</v>
      </c>
      <c r="V190" s="19">
        <f>V42/V147</f>
        <v>241.78982543689989</v>
      </c>
      <c r="W190" s="19"/>
      <c r="X190" s="19">
        <f>X42/X147</f>
        <v>176.68900403734241</v>
      </c>
      <c r="Y190" s="19">
        <f>Y42/Y147</f>
        <v>192.93094196699892</v>
      </c>
      <c r="Z190" s="19">
        <f>Z42/Z147</f>
        <v>323.5639573067005</v>
      </c>
      <c r="AA190" s="19">
        <f>AA42/AA147</f>
        <v>390.16989657626107</v>
      </c>
      <c r="AB190" s="19"/>
      <c r="AC190" s="19">
        <f>AC42/AC147</f>
        <v>25.188403136822998</v>
      </c>
      <c r="AD190" s="19">
        <f>AD42/AD147</f>
        <v>28.748219403927141</v>
      </c>
      <c r="AE190" s="19">
        <f>AE42/AE147</f>
        <v>164.73984475712444</v>
      </c>
      <c r="AF190" s="19">
        <f>AF42/AF147</f>
        <v>230.18564630035527</v>
      </c>
      <c r="AG190" s="19"/>
      <c r="AH190" s="19">
        <f>AH42/AH147</f>
        <v>69.145204930353742</v>
      </c>
      <c r="AI190" s="19">
        <f>AI42/AI147</f>
        <v>53.678294155704116</v>
      </c>
      <c r="AJ190" s="19">
        <f>AJ42/AJ147</f>
        <v>113.98891200244809</v>
      </c>
      <c r="AK190" s="19">
        <f>AK42/AK147</f>
        <v>203.61103403404363</v>
      </c>
      <c r="AL190" s="19"/>
      <c r="AM190" s="19">
        <f>AM42/AM147</f>
        <v>130.18868209856473</v>
      </c>
      <c r="AN190" s="19">
        <f>AN42/AN147</f>
        <v>257.53615025773513</v>
      </c>
      <c r="AO190" s="19">
        <f>AO42/AO147</f>
        <v>345.15027143974464</v>
      </c>
      <c r="AP190" s="237">
        <f>AP42/AP147</f>
        <v>374.11892282667634</v>
      </c>
      <c r="AQ190" s="19"/>
      <c r="AR190" s="19">
        <f>AR42/AR147</f>
        <v>-154.40979304568421</v>
      </c>
      <c r="AS190" s="19">
        <f>AS42/AS147</f>
        <v>-18.667635365582935</v>
      </c>
      <c r="AT190" s="19">
        <f>AT42/AT147</f>
        <v>-64.455238789563964</v>
      </c>
      <c r="AU190" s="19">
        <f>AU42/AU147</f>
        <v>45.878935054278521</v>
      </c>
      <c r="AV190" s="19"/>
      <c r="AW190" s="19">
        <f>AW42/AW147</f>
        <v>140.94434594990142</v>
      </c>
      <c r="AX190" s="200">
        <f>AX42/AX147</f>
        <v>394.74623071941801</v>
      </c>
      <c r="AY190" s="237">
        <f>AY42/AY147</f>
        <v>680.47341275793065</v>
      </c>
      <c r="AZ190" s="320"/>
      <c r="BA190" s="19"/>
      <c r="BB190" s="19">
        <f>BB42/BB147</f>
        <v>414.60776374386688</v>
      </c>
      <c r="BC190" s="19">
        <f>BC42/BC147</f>
        <v>969.92693076444186</v>
      </c>
      <c r="BD190" s="19">
        <f>BD42/BD147</f>
        <v>1215.4474710926381</v>
      </c>
      <c r="BE190" s="19">
        <f>BE42/BE147</f>
        <v>1319.2529766854268</v>
      </c>
      <c r="BF190" s="19"/>
      <c r="BG190" s="19">
        <f>BG42/BG147</f>
        <v>216.65764327271629</v>
      </c>
      <c r="BH190" s="200">
        <f>BH42/BH147</f>
        <v>246.28216531685467</v>
      </c>
      <c r="BI190" s="200">
        <f>BI42/BI147</f>
        <v>308.319648242786</v>
      </c>
      <c r="BJ190" s="19">
        <f>BJ42/BJ147</f>
        <v>419.03137485835214</v>
      </c>
      <c r="BK190" s="19"/>
      <c r="BL190" s="19">
        <f>BL42/BL147</f>
        <v>71.153788936505961</v>
      </c>
      <c r="BM190" s="200">
        <f>BM42/BM147</f>
        <v>204.78741588497496</v>
      </c>
      <c r="BN190" s="200">
        <f>BN42/BN147</f>
        <v>221.95955985079988</v>
      </c>
      <c r="BO190" s="200">
        <f>BO42/BO147</f>
        <v>328.83848357698139</v>
      </c>
      <c r="BP190" s="200"/>
      <c r="BQ190" s="19">
        <f>BQ42/BQ147</f>
        <v>155.20258749569985</v>
      </c>
      <c r="BR190" s="200">
        <f>BR42/BR147</f>
        <v>346.6437485781517</v>
      </c>
      <c r="BS190" s="200">
        <f>BS42/BS147</f>
        <v>431.21529774417661</v>
      </c>
      <c r="BT190" s="200">
        <f>BT42/BT147</f>
        <v>474.0834462445124</v>
      </c>
    </row>
    <row r="191" spans="2:72" ht="15" thickBot="1" x14ac:dyDescent="0.3">
      <c r="B191" s="117" t="s">
        <v>66</v>
      </c>
      <c r="C191" s="117" t="s">
        <v>23</v>
      </c>
      <c r="D191" s="121">
        <f>D188-D190</f>
        <v>9.3509823487817698</v>
      </c>
      <c r="E191" s="118">
        <f>E188-E190</f>
        <v>13.055256372597029</v>
      </c>
      <c r="F191" s="118">
        <f>F188-F190</f>
        <v>16.496237700173765</v>
      </c>
      <c r="G191" s="118">
        <f>G188-G190</f>
        <v>21.419681020425969</v>
      </c>
      <c r="H191" s="118"/>
      <c r="I191" s="118">
        <f>I188-I190</f>
        <v>8.8445528733289365</v>
      </c>
      <c r="J191" s="118">
        <f>J188-J190</f>
        <v>19.344292949972441</v>
      </c>
      <c r="K191" s="118">
        <f>K188-K190</f>
        <v>16.32033399753314</v>
      </c>
      <c r="L191" s="118">
        <f>L188-L190</f>
        <v>24.930921878924778</v>
      </c>
      <c r="M191" s="118"/>
      <c r="N191" s="118">
        <f>N188-N190</f>
        <v>17.334542365221051</v>
      </c>
      <c r="O191" s="118">
        <f>O188-O190</f>
        <v>11.721117451314427</v>
      </c>
      <c r="P191" s="118">
        <f>P188-P190</f>
        <v>30.377700789537755</v>
      </c>
      <c r="Q191" s="118">
        <f>Q188-Q190</f>
        <v>65.666016860263866</v>
      </c>
      <c r="R191" s="118"/>
      <c r="S191" s="118">
        <f>S188-S190</f>
        <v>4.6790659233758589</v>
      </c>
      <c r="T191" s="118">
        <f>T188-T190</f>
        <v>3.8678114459342225</v>
      </c>
      <c r="U191" s="118">
        <f>U188-U190</f>
        <v>22.571725961027539</v>
      </c>
      <c r="V191" s="118">
        <f>V188-V190</f>
        <v>32.268171967866522</v>
      </c>
      <c r="W191" s="118"/>
      <c r="X191" s="118">
        <f>X188-X190</f>
        <v>-7.0884637597265794</v>
      </c>
      <c r="Y191" s="118">
        <f>Y188-Y190</f>
        <v>87.761872974438603</v>
      </c>
      <c r="Z191" s="118">
        <f>Z188-Z190</f>
        <v>-10.209648849512973</v>
      </c>
      <c r="AA191" s="118">
        <f>AA188-AA190</f>
        <v>-9.3980896518083341</v>
      </c>
      <c r="AB191" s="118"/>
      <c r="AC191" s="118">
        <f>AC188-AC190</f>
        <v>1.5126638860844679</v>
      </c>
      <c r="AD191" s="118">
        <f>AD188-AD190</f>
        <v>4.8114896302913657</v>
      </c>
      <c r="AE191" s="118">
        <f>AE188-AE190</f>
        <v>8.9998354315808342</v>
      </c>
      <c r="AF191" s="118">
        <f>AF188-AF190</f>
        <v>14.189526141802673</v>
      </c>
      <c r="AG191" s="118"/>
      <c r="AH191" s="118">
        <f>AH188-AH190</f>
        <v>3.7447059878376052</v>
      </c>
      <c r="AI191" s="118">
        <f>AI188-AI190</f>
        <v>4.0267144705629292</v>
      </c>
      <c r="AJ191" s="118">
        <f>AJ188-AJ190</f>
        <v>5.9086070336839072</v>
      </c>
      <c r="AK191" s="118">
        <f>AK188-AK190</f>
        <v>8.7708387154388276</v>
      </c>
      <c r="AL191" s="118"/>
      <c r="AM191" s="118">
        <f>AM188-AM190</f>
        <v>2.4951948595961255</v>
      </c>
      <c r="AN191" s="118">
        <f>AN188-AN190</f>
        <v>5.6475212126406973</v>
      </c>
      <c r="AO191" s="118">
        <f>AO188-AO190</f>
        <v>8.0824967846722302</v>
      </c>
      <c r="AP191" s="226">
        <f>AP188-AP190</f>
        <v>8.7586369892533185</v>
      </c>
      <c r="AQ191" s="118"/>
      <c r="AR191" s="118">
        <f>AR188-AR190</f>
        <v>1.8679818866014841</v>
      </c>
      <c r="AS191" s="118">
        <f>AS188-AS190</f>
        <v>4.3478085000235946</v>
      </c>
      <c r="AT191" s="118">
        <f>AT188-AT190</f>
        <v>4.2585226754170975</v>
      </c>
      <c r="AU191" s="118">
        <f>AU188-AU190</f>
        <v>7.0016419330175168</v>
      </c>
      <c r="AV191" s="118"/>
      <c r="AW191" s="118">
        <f>AW188-AW190</f>
        <v>1.8428493410132489</v>
      </c>
      <c r="AX191" s="133">
        <f>AX188-AX190</f>
        <v>4.8062618726113442</v>
      </c>
      <c r="AY191" s="226">
        <f>AY188-AY190</f>
        <v>7.7559916386627492</v>
      </c>
      <c r="AZ191" s="327"/>
      <c r="BA191" s="118"/>
      <c r="BB191" s="118">
        <f>BB188-BB190</f>
        <v>2.4050387304181982</v>
      </c>
      <c r="BC191" s="118">
        <f>BC188-BC190</f>
        <v>4.2858547134569562</v>
      </c>
      <c r="BD191" s="118">
        <f>BD188-BD190</f>
        <v>6.9533446154061949</v>
      </c>
      <c r="BE191" s="118">
        <f>BE188-BE190</f>
        <v>8.7528118408042701</v>
      </c>
      <c r="BF191" s="118"/>
      <c r="BG191" s="118">
        <f>BG188-BG190</f>
        <v>1.5802390420728329</v>
      </c>
      <c r="BH191" s="133">
        <f>BH188-BH190</f>
        <v>1.3524127563730417</v>
      </c>
      <c r="BI191" s="133">
        <f>BI188-BI190</f>
        <v>1.7050937559708359</v>
      </c>
      <c r="BJ191" s="118">
        <f>BJ188-BJ190</f>
        <v>1.7009476037754894</v>
      </c>
      <c r="BK191" s="118"/>
      <c r="BL191" s="118">
        <f>BL188-BL190</f>
        <v>0.20937308189463977</v>
      </c>
      <c r="BM191" s="133">
        <f>BM188-BM190</f>
        <v>1.191009203854378</v>
      </c>
      <c r="BN191" s="133">
        <f>BN188-BN190</f>
        <v>1.6521118202502691</v>
      </c>
      <c r="BO191" s="133">
        <f>BO188-BO190</f>
        <v>0.87505887741821198</v>
      </c>
      <c r="BP191" s="133"/>
      <c r="BQ191" s="118">
        <f>BQ188-BQ190</f>
        <v>0.1393200964952257</v>
      </c>
      <c r="BR191" s="133">
        <f>BR188-BR190</f>
        <v>0.74682942186200307</v>
      </c>
      <c r="BS191" s="133">
        <f>BS188-BS190</f>
        <v>0.81305794628610784</v>
      </c>
      <c r="BT191" s="133">
        <f>BT188-BT190</f>
        <v>1.590522875426359</v>
      </c>
    </row>
    <row r="192" spans="2:72" x14ac:dyDescent="0.25">
      <c r="B192" s="128"/>
      <c r="C192" s="128"/>
      <c r="D192" s="129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  <c r="AA192" s="130"/>
      <c r="AB192" s="130"/>
      <c r="AC192" s="130"/>
      <c r="AD192" s="130"/>
      <c r="AE192" s="130"/>
      <c r="AF192" s="130"/>
      <c r="AG192" s="130"/>
      <c r="AH192" s="130"/>
      <c r="AI192" s="130"/>
      <c r="AJ192" s="130"/>
      <c r="AK192" s="130"/>
      <c r="AL192" s="130"/>
      <c r="AM192" s="21"/>
      <c r="AN192" s="21"/>
      <c r="AO192" s="21"/>
      <c r="AP192" s="21"/>
      <c r="AQ192" s="130"/>
      <c r="AR192" s="21"/>
      <c r="AS192" s="21"/>
      <c r="AT192" s="21"/>
      <c r="AU192" s="21"/>
      <c r="AV192" s="21"/>
      <c r="AW192" s="21"/>
      <c r="AX192" s="132"/>
      <c r="AY192" s="132"/>
      <c r="AZ192" s="328"/>
      <c r="BA192" s="21"/>
      <c r="BB192" s="21"/>
      <c r="BC192" s="21"/>
      <c r="BD192" s="21"/>
      <c r="BE192" s="21"/>
      <c r="BF192" s="21"/>
      <c r="BG192" s="21"/>
      <c r="BH192" s="132"/>
      <c r="BI192" s="132"/>
      <c r="BJ192" s="21"/>
      <c r="BK192" s="21"/>
      <c r="BL192" s="21"/>
      <c r="BM192" s="132"/>
      <c r="BN192" s="132"/>
      <c r="BO192" s="132"/>
      <c r="BP192" s="132"/>
      <c r="BQ192" s="21"/>
      <c r="BR192" s="132"/>
      <c r="BS192" s="132"/>
      <c r="BT192" s="132"/>
    </row>
    <row r="193" spans="2:72" x14ac:dyDescent="0.25">
      <c r="B193" s="119" t="s">
        <v>160</v>
      </c>
      <c r="C193" s="119" t="s">
        <v>161</v>
      </c>
      <c r="D193" s="122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  <c r="AA193" s="123"/>
      <c r="AB193" s="123"/>
      <c r="AC193" s="123"/>
      <c r="AD193" s="123"/>
      <c r="AE193" s="123"/>
      <c r="AF193" s="123"/>
      <c r="AG193" s="123"/>
      <c r="AH193" s="123"/>
      <c r="AI193" s="123"/>
      <c r="AJ193" s="123"/>
      <c r="AK193" s="123"/>
      <c r="AL193" s="123"/>
      <c r="AM193" s="123"/>
      <c r="AN193" s="123"/>
      <c r="AO193" s="123"/>
      <c r="AP193" s="123"/>
      <c r="AQ193" s="123"/>
      <c r="AR193" s="123"/>
      <c r="AS193" s="123"/>
      <c r="AT193" s="123"/>
      <c r="AU193" s="123"/>
      <c r="AV193" s="123"/>
      <c r="AW193" s="123"/>
      <c r="AX193" s="253"/>
      <c r="AY193" s="253"/>
      <c r="AZ193" s="123"/>
      <c r="BA193" s="123"/>
      <c r="BB193" s="123"/>
      <c r="BC193" s="123"/>
      <c r="BD193" s="123"/>
      <c r="BE193" s="123"/>
      <c r="BF193" s="123"/>
      <c r="BG193" s="123"/>
      <c r="BH193" s="253"/>
      <c r="BI193" s="253"/>
      <c r="BJ193" s="123"/>
      <c r="BK193" s="123"/>
      <c r="BL193" s="123"/>
      <c r="BM193" s="253"/>
      <c r="BN193" s="253"/>
      <c r="BO193" s="253"/>
      <c r="BP193" s="253"/>
      <c r="BQ193" s="123"/>
      <c r="BR193" s="253"/>
      <c r="BS193" s="253"/>
      <c r="BT193" s="253"/>
    </row>
    <row r="194" spans="2:72" x14ac:dyDescent="0.25">
      <c r="B194" s="3" t="s">
        <v>63</v>
      </c>
      <c r="C194" s="3" t="s">
        <v>133</v>
      </c>
      <c r="D194" s="4">
        <f>D188-((D166+D167+D177+D178)*0.8)</f>
        <v>125.07847555858081</v>
      </c>
      <c r="E194" s="2">
        <f>E188-((E166+E167+E177+E178)*0.8)</f>
        <v>225.28803159372043</v>
      </c>
      <c r="F194" s="2">
        <f>F188-((F166+F167+F177+F178)*0.8)</f>
        <v>341.3274165541194</v>
      </c>
      <c r="G194" s="2">
        <f>G188-((G166+G167+G177+G178)*0.8)</f>
        <v>433.72602748537457</v>
      </c>
      <c r="H194" s="2"/>
      <c r="I194" s="2">
        <f>I188-((I166+I167+I177+I178)*0.8)</f>
        <v>91.8386806162911</v>
      </c>
      <c r="J194" s="2">
        <f>J188-((J166+J167+J177+J178)*0.8)</f>
        <v>204.94633570730795</v>
      </c>
      <c r="K194" s="2">
        <f>K188-((K166+K167+K177+K178)*0.8)</f>
        <v>282.99965208590328</v>
      </c>
      <c r="L194" s="2">
        <f>L188-((L166+L167+L177+L178)*0.8)</f>
        <v>454.45239889474993</v>
      </c>
      <c r="M194" s="2"/>
      <c r="N194" s="2">
        <f>N188-((N166+N167+N177+N178)*0.8)</f>
        <v>96.987622679073525</v>
      </c>
      <c r="O194" s="2">
        <f>O188-((O166+O167+O177+O178)*0.8)</f>
        <v>216.68629715605664</v>
      </c>
      <c r="P194" s="2">
        <f>P188-((P166+P167+P177+P178)*0.8)</f>
        <v>408.06718699664862</v>
      </c>
      <c r="Q194" s="2">
        <f>Q188-((Q166+Q167+Q177+Q178)*0.8)</f>
        <v>549.73101138158904</v>
      </c>
      <c r="R194" s="2"/>
      <c r="S194" s="2">
        <f>S188-((S166+S167+S177+S178)*0.8)</f>
        <v>131.15212752786132</v>
      </c>
      <c r="T194" s="2">
        <f>T188-((T166+T167+T177+T178)*0.8)</f>
        <v>199.352577147158</v>
      </c>
      <c r="U194" s="2">
        <f>U188-((U166+U167+U177+U178)*0.8)</f>
        <v>312.78541508864225</v>
      </c>
      <c r="V194" s="2">
        <f>V188-((V166+V167+V177+V178)*0.8)</f>
        <v>375.50506169011743</v>
      </c>
      <c r="W194" s="2"/>
      <c r="X194" s="2">
        <f>X188-((X166+X167+X177+X178)*0.8)</f>
        <v>149.4902067982253</v>
      </c>
      <c r="Y194" s="2">
        <f>Y188-((Y166+Y167+Y177+Y178)*0.8)</f>
        <v>253.5017215047902</v>
      </c>
      <c r="Z194" s="2">
        <f>Z188-((Z166+Z167+Z177+Z178)*0.8)</f>
        <v>277.3835800177572</v>
      </c>
      <c r="AA194" s="2">
        <f>AA188-((AA166+AA167+AA177+AA178)*0.8)</f>
        <v>318.72651409937203</v>
      </c>
      <c r="AB194" s="2"/>
      <c r="AC194" s="2">
        <f>AC188-((AC166+AC167+AC177+AC178)*0.8)</f>
        <v>0.85321041664537844</v>
      </c>
      <c r="AD194" s="2">
        <f>AD188-((AD166+AD167+AD177+AD178)*0.8)</f>
        <v>36.801859752837771</v>
      </c>
      <c r="AE194" s="2">
        <f>AE188-((AE166+AE167+AE177+AE178)*0.8)</f>
        <v>173.93167667791232</v>
      </c>
      <c r="AF194" s="2">
        <f>AF188-((AF166+AF167+AF177+AF178)*0.8)</f>
        <v>240.33081474956683</v>
      </c>
      <c r="AG194" s="2"/>
      <c r="AH194" s="2">
        <f>AH188-((AH166+AH167+AH177+AH178)*0.8)</f>
        <v>70.752088157059632</v>
      </c>
      <c r="AI194" s="2">
        <f>AI188-((AI166+AI167+AI177+AI178)*0.8)</f>
        <v>87.209537416433108</v>
      </c>
      <c r="AJ194" s="2">
        <f>AJ188-((AJ166+AJ167+AJ177+AJ178)*0.8)</f>
        <v>179.90162087903141</v>
      </c>
      <c r="AK194" s="2">
        <f>AK188-((AK166+AK167+AK177+AK178)*0.8)</f>
        <v>302.23353394633517</v>
      </c>
      <c r="AL194" s="2"/>
      <c r="AM194" s="2">
        <f>AM188-((AM166+AM167+AM177+AM178)*0.8)</f>
        <v>76.610043386145747</v>
      </c>
      <c r="AN194" s="2">
        <f>AN188-((AN166+AN167+AN177+AN178)*0.8)</f>
        <v>190.83418020643302</v>
      </c>
      <c r="AO194" s="2">
        <f>AO188-((AO166+AO167+AO177+AO178)*0.8)</f>
        <v>284.08593261410385</v>
      </c>
      <c r="AP194" s="223">
        <f>AP188-((AP166+AP167+AP177+AP178)*0.8)</f>
        <v>296.21185088381912</v>
      </c>
      <c r="AQ194" s="2"/>
      <c r="AR194" s="2">
        <f>AR188-((AR166+AR167+AR177+AR178)*0.8)</f>
        <v>-4.2963583391832856</v>
      </c>
      <c r="AS194" s="2">
        <f>AS188-((AS166+AS167+AS177+AS178)*0.8)</f>
        <v>67.696681378472078</v>
      </c>
      <c r="AT194" s="2">
        <f>AT188-((AT166+AT167+AT177+AT178)*0.8)</f>
        <v>117.97214474335367</v>
      </c>
      <c r="AU194" s="2">
        <f>AU188-((AU166+AU167+AU177+AU178)*0.8)</f>
        <v>171.91631543023985</v>
      </c>
      <c r="AV194" s="2"/>
      <c r="AW194" s="2">
        <f>AW188-((AW166+AW167+AW177+AW178)*0.8)</f>
        <v>148.21082196461197</v>
      </c>
      <c r="AX194" s="150">
        <f>AX188-((AX166+AX167+AX177+AX178)*0.8)</f>
        <v>379.19655995508788</v>
      </c>
      <c r="AY194" s="223">
        <f>AY188-((AY166+AY167+AY177+AY178)*0.8)</f>
        <v>666.71801295277635</v>
      </c>
      <c r="AZ194" s="322"/>
      <c r="BA194" s="2"/>
      <c r="BB194" s="2">
        <f>BB188-((BB166+BB167+BB177+BB178)*0.8)</f>
        <v>498.25896109297958</v>
      </c>
      <c r="BC194" s="2">
        <f>BC188-((BC166+BC167+BC177+BC178)*0.8)</f>
        <v>825.12271044267482</v>
      </c>
      <c r="BD194" s="2">
        <f>BD188-((BD166+BD167+BD177+BD178)*0.8)</f>
        <v>1127.3368406891032</v>
      </c>
      <c r="BE194" s="2">
        <f>BE188-((BE166+BE167+BE177+BE178)*0.8)</f>
        <v>1297.4176287465684</v>
      </c>
      <c r="BF194" s="2"/>
      <c r="BG194" s="2">
        <f>BG188-((BG166+BG167+BG177+BG178)*0.8)</f>
        <v>198.50550610247095</v>
      </c>
      <c r="BH194" s="150">
        <f>BH188-((BH166+BH167+BH177+BH178)*0.8)</f>
        <v>256.61251814053622</v>
      </c>
      <c r="BI194" s="150">
        <f>BI188-((BI166+BI167+BI177+BI178)*0.8)</f>
        <v>312.29820034005132</v>
      </c>
      <c r="BJ194" s="2">
        <f>BJ188-((BJ166+BJ167+BJ177+BJ178)*0.8)</f>
        <v>423.77291293729024</v>
      </c>
      <c r="BK194" s="2"/>
      <c r="BL194" s="2">
        <f>BL188-((BL166+BL167+BL177+BL178)*0.8)</f>
        <v>81.474779910322212</v>
      </c>
      <c r="BM194" s="150">
        <f>BM188-((BM166+BM167+BM177+BM178)*0.8)</f>
        <v>190.20416985555696</v>
      </c>
      <c r="BN194" s="150">
        <f>BN188-((BN166+BN167+BN177+BN178)*0.8)</f>
        <v>257.43450319112605</v>
      </c>
      <c r="BO194" s="150">
        <f>BO188-((BO166+BO167+BO177+BO178)*0.8)</f>
        <v>380.45399350943973</v>
      </c>
      <c r="BP194" s="150"/>
      <c r="BQ194" s="2">
        <f>BQ188-((BQ166+BQ167+BQ177+BQ178)*0.8)</f>
        <v>150.66075234995492</v>
      </c>
      <c r="BR194" s="150">
        <f>BR188-((BR166+BR167+BR177+BR178)*0.8)</f>
        <v>378.26565526813465</v>
      </c>
      <c r="BS194" s="150">
        <f>BS188-((BS166+BS167+BS177+BS178)*0.8)</f>
        <v>531.98970597939285</v>
      </c>
      <c r="BT194" s="150">
        <f>BT188-((BT166+BT167+BT177+BT178)*0.8)</f>
        <v>527.79528415946868</v>
      </c>
    </row>
    <row r="195" spans="2:72" x14ac:dyDescent="0.25">
      <c r="B195" s="52" t="s">
        <v>132</v>
      </c>
      <c r="C195" s="52" t="s">
        <v>125</v>
      </c>
      <c r="D195" s="90">
        <f>D47/D147</f>
        <v>-15.199476609327192</v>
      </c>
      <c r="E195" s="19">
        <f>E47/E147</f>
        <v>-32.181206958451646</v>
      </c>
      <c r="F195" s="19">
        <f>F47/F147</f>
        <v>-52.672197568975498</v>
      </c>
      <c r="G195" s="19">
        <f>G47/G147</f>
        <v>-76.866422881107908</v>
      </c>
      <c r="H195" s="20"/>
      <c r="I195" s="21">
        <f>I47/I147</f>
        <v>-23.870428944374666</v>
      </c>
      <c r="J195" s="19">
        <f>J47/J147</f>
        <v>-47.619201145182146</v>
      </c>
      <c r="K195" s="19">
        <f>K47/K147</f>
        <v>-67.938134547869808</v>
      </c>
      <c r="L195" s="19">
        <f>L47/L147</f>
        <v>-59.469982416478274</v>
      </c>
      <c r="M195" s="19"/>
      <c r="N195" s="19">
        <f>N47/N147</f>
        <v>-14.245217983300485</v>
      </c>
      <c r="O195" s="19">
        <f>O47/O147</f>
        <v>-17.524499994282383</v>
      </c>
      <c r="P195" s="19">
        <f>P47/P147</f>
        <v>-34.220833168493101</v>
      </c>
      <c r="Q195" s="19">
        <f>Q47/Q147</f>
        <v>-48.930682400830776</v>
      </c>
      <c r="R195" s="19"/>
      <c r="S195" s="19">
        <f>S47/S147</f>
        <v>-2.0259873070287289</v>
      </c>
      <c r="T195" s="19">
        <f>T47/T147</f>
        <v>-4.4253338165193883</v>
      </c>
      <c r="U195" s="19">
        <f>U47/U147</f>
        <v>-13.951283534954966</v>
      </c>
      <c r="V195" s="19">
        <f>V47/V147</f>
        <v>-17.323431417420874</v>
      </c>
      <c r="W195" s="19"/>
      <c r="X195" s="19">
        <f>X47/X147</f>
        <v>-3.5509317510917442</v>
      </c>
      <c r="Y195" s="19">
        <f>Y47/Y147</f>
        <v>-7.1023637064944634</v>
      </c>
      <c r="Z195" s="19">
        <f>Z47/Z147</f>
        <v>-15.329100278351889</v>
      </c>
      <c r="AA195" s="19">
        <f>AA47/AA147</f>
        <v>-16.260186857890442</v>
      </c>
      <c r="AB195" s="19"/>
      <c r="AC195" s="19">
        <f>AC47/AC147</f>
        <v>-3.9601200613223742</v>
      </c>
      <c r="AD195" s="19">
        <f>AD47/AD147</f>
        <v>-7.9846584187272152</v>
      </c>
      <c r="AE195" s="19">
        <f>AE47/AE147</f>
        <v>-10.234098576483172</v>
      </c>
      <c r="AF195" s="19">
        <f>AF47/AF147</f>
        <v>-13.58972733146082</v>
      </c>
      <c r="AG195" s="19"/>
      <c r="AH195" s="19">
        <f>AH47/AH147</f>
        <v>-2.5667937757009018</v>
      </c>
      <c r="AI195" s="19">
        <f>AI47/AI147</f>
        <v>-52.600010782833728</v>
      </c>
      <c r="AJ195" s="19">
        <f>AJ47/AJ147</f>
        <v>-62.26011543757874</v>
      </c>
      <c r="AK195" s="19">
        <f>AK47/AK147</f>
        <v>-76.354137762766356</v>
      </c>
      <c r="AL195" s="19"/>
      <c r="AM195" s="19">
        <f>AM47/AM147</f>
        <v>-26.691023801134481</v>
      </c>
      <c r="AN195" s="19">
        <f>AN47/AN147</f>
        <v>-33.135185434598952</v>
      </c>
      <c r="AO195" s="19">
        <f>AO47/AO147</f>
        <v>-50.58475173981121</v>
      </c>
      <c r="AP195" s="237">
        <f>AP47/AP147</f>
        <v>-68.230863459491701</v>
      </c>
      <c r="AQ195" s="19"/>
      <c r="AR195" s="19">
        <f>AR47/AR147</f>
        <v>-22.009044647779966</v>
      </c>
      <c r="AS195" s="19">
        <f>AS47/AS147</f>
        <v>-17.874801431137328</v>
      </c>
      <c r="AT195" s="19">
        <f>AT47/AT147</f>
        <v>-31.930916191235106</v>
      </c>
      <c r="AU195" s="19">
        <f>AU47/AU147</f>
        <v>-47.112537839725888</v>
      </c>
      <c r="AV195" s="19"/>
      <c r="AW195" s="19">
        <f>AW47/AW147</f>
        <v>-13.814644330077186</v>
      </c>
      <c r="AX195" s="200">
        <f>AX47/AX147</f>
        <v>-16.572852563541609</v>
      </c>
      <c r="AY195" s="237">
        <f>AY47/AY147</f>
        <v>-18.403589916129896</v>
      </c>
      <c r="AZ195" s="320"/>
      <c r="BA195" s="19"/>
      <c r="BB195" s="19">
        <f>BB47/BB147</f>
        <v>-1.5917406090208703</v>
      </c>
      <c r="BC195" s="19">
        <f>BC47/BC147</f>
        <v>-2.1494806513974902</v>
      </c>
      <c r="BD195" s="19">
        <f>BD47/BD147</f>
        <v>-4.3900953783624939</v>
      </c>
      <c r="BE195" s="19">
        <f>BE47/BE147</f>
        <v>-5.7476797754611999</v>
      </c>
      <c r="BF195" s="19"/>
      <c r="BG195" s="19">
        <f>BG47/BG147</f>
        <v>-0.54964836246011617</v>
      </c>
      <c r="BH195" s="200">
        <f>BH47/BH147</f>
        <v>-26.372048749278278</v>
      </c>
      <c r="BI195" s="200">
        <f>BI47/BI147</f>
        <v>-38.527863166830727</v>
      </c>
      <c r="BJ195" s="19">
        <f>BJ47/BJ147</f>
        <v>-39.989864698416127</v>
      </c>
      <c r="BK195" s="19"/>
      <c r="BL195" s="19">
        <f>BL47/BL147</f>
        <v>-0.22039271778381897</v>
      </c>
      <c r="BM195" s="200">
        <f>BM47/BM147</f>
        <v>-23.842239803086478</v>
      </c>
      <c r="BN195" s="200">
        <f>BN47/BN147</f>
        <v>-39.71721167876737</v>
      </c>
      <c r="BO195" s="200">
        <f>BO47/BO147</f>
        <v>-118.17616123553992</v>
      </c>
      <c r="BP195" s="200"/>
      <c r="BQ195" s="19">
        <f>BQ47/BQ147</f>
        <v>-25.517011519628596</v>
      </c>
      <c r="BR195" s="200">
        <f>BR47/BR147</f>
        <v>-81.519303817102625</v>
      </c>
      <c r="BS195" s="200">
        <f>BS47/BS147</f>
        <v>-118.61219256982871</v>
      </c>
      <c r="BT195" s="200">
        <f>BT47/BT147</f>
        <v>-200.95598795986143</v>
      </c>
    </row>
    <row r="196" spans="2:72" x14ac:dyDescent="0.25">
      <c r="B196" s="116" t="s">
        <v>279</v>
      </c>
      <c r="C196" s="116" t="s">
        <v>278</v>
      </c>
      <c r="D196" s="112">
        <f>D194-(D175+D181+D182+D183-D195)*0.8</f>
        <v>102.29247758077204</v>
      </c>
      <c r="E196" s="112">
        <f>E194-(E175+E181+E182+E183-E195)*0.8</f>
        <v>207.58510395247887</v>
      </c>
      <c r="F196" s="112">
        <f>F194-(F175+F181+F182+F183-F195)*0.8</f>
        <v>301.4534696765067</v>
      </c>
      <c r="G196" s="112">
        <f>G194-(G175+G181+G182+G183-G195)*0.8</f>
        <v>368.8623447796765</v>
      </c>
      <c r="H196" s="112"/>
      <c r="I196" s="112">
        <f>I194-(I175+I181+I182+I183-I195)*0.8</f>
        <v>73.136890005326478</v>
      </c>
      <c r="J196" s="112">
        <f>J194-(J175+J181+J182+J183-J195)*0.8</f>
        <v>165.71610960476386</v>
      </c>
      <c r="K196" s="112">
        <f>K194-(K175+K181+K182+K183-K195)*0.8</f>
        <v>218.62921845842439</v>
      </c>
      <c r="L196" s="112">
        <f>L194-(L175+L181+L182+L183-L195)*0.8</f>
        <v>273.97010801306192</v>
      </c>
      <c r="M196" s="112"/>
      <c r="N196" s="112">
        <f>N194-(N175+N181+N182+N183-N195)*0.8</f>
        <v>73.897783409755945</v>
      </c>
      <c r="O196" s="112">
        <f>O194-(O175+O181+O182+O183-O195)*0.8</f>
        <v>136.1136205102402</v>
      </c>
      <c r="P196" s="112">
        <f>P194-(P175+P181+P182+P183-P195)*0.8</f>
        <v>209.85198288675761</v>
      </c>
      <c r="Q196" s="112">
        <f>Q194-(Q175+Q181+Q182+Q183-Q195)*0.8</f>
        <v>296.12432557643206</v>
      </c>
      <c r="R196" s="112"/>
      <c r="S196" s="112">
        <f>S194-(S175+S181+S182+S183-S195)*0.8</f>
        <v>134.14930240111653</v>
      </c>
      <c r="T196" s="112">
        <f>T194-(T175+T181+T182+T183-T195)*0.8</f>
        <v>209.40191787695477</v>
      </c>
      <c r="U196" s="112">
        <f>U194-(U175+U181+U182+U183-U195)*0.8</f>
        <v>308.97959941090846</v>
      </c>
      <c r="V196" s="112">
        <f>V194-(V175+V181+V182+V183-V195)*0.8</f>
        <v>381.20079595917855</v>
      </c>
      <c r="W196" s="112"/>
      <c r="X196" s="112">
        <f>X194-(X175+X181+X182+X183-X195)*0.8</f>
        <v>73.465427994473913</v>
      </c>
      <c r="Y196" s="112">
        <f>Y194-(Y175+Y181+Y182+Y183-Y195)*0.8</f>
        <v>135.14986841412335</v>
      </c>
      <c r="Z196" s="112">
        <f>Z194-(Z175+Z181+Z182+Z183-Z195)*0.8</f>
        <v>163.58548825670977</v>
      </c>
      <c r="AA196" s="112">
        <f>AA194-(AA175+AA181+AA182+AA183-AA195)*0.8</f>
        <v>205.49594315796685</v>
      </c>
      <c r="AB196" s="112"/>
      <c r="AC196" s="112">
        <f>AC194-(AC175+AC181+AC182+AC183-AC195)*0.8</f>
        <v>66.716975488046529</v>
      </c>
      <c r="AD196" s="112">
        <f>AD194-(AD175+AD181+AD182+AD183-AD195)*0.8</f>
        <v>120.2148097305911</v>
      </c>
      <c r="AE196" s="112">
        <f>AE194-(AE175+AE181+AE182+AE183-AE195)*0.8</f>
        <v>162.93302065333677</v>
      </c>
      <c r="AF196" s="112">
        <f>AF194-(AF175+AF181+AF182+AF183-AF195)*0.8</f>
        <v>224.8662877080659</v>
      </c>
      <c r="AG196" s="112"/>
      <c r="AH196" s="112">
        <f>AH194-(AH175+AH181+AH182+AH183-AH195)*0.8</f>
        <v>58.881545983407243</v>
      </c>
      <c r="AI196" s="112">
        <f>AI194-(AI175+AI181+AI182+AI183-AI195)*0.8</f>
        <v>69.363947595428144</v>
      </c>
      <c r="AJ196" s="112">
        <f>AJ194-(AJ175+AJ181+AJ182+AJ183-AJ195)*0.8</f>
        <v>155.01710728923524</v>
      </c>
      <c r="AK196" s="112">
        <f>AK194-(AK175+AK181+AK182+AK183-AK195)*0.8</f>
        <v>229.71942884298278</v>
      </c>
      <c r="AL196" s="112"/>
      <c r="AM196" s="112">
        <f>AM194-(AM175+AM181+AM182+AM183-AM195)*0.8</f>
        <v>56.249253331841231</v>
      </c>
      <c r="AN196" s="112">
        <f>AN194-(AN175+AN181+AN182+AN183-AN195)*0.8</f>
        <v>152.80447638754549</v>
      </c>
      <c r="AO196" s="112">
        <f>AO194-(AO175+AO181+AO182+AO183-AO195)*0.8</f>
        <v>206.0022526502446</v>
      </c>
      <c r="AP196" s="229">
        <f>AP194-(AP175+AP181+AP182+AP183-AP195)*0.8</f>
        <v>223.77004484360353</v>
      </c>
      <c r="AQ196" s="112"/>
      <c r="AR196" s="112">
        <f>AR194-(AR175+AR181+AR182+AR183-AR195)*0.8</f>
        <v>-10.117230927754251</v>
      </c>
      <c r="AS196" s="112">
        <f>AS194-(AS175+AS181+AS182+AS183-AS195)*0.8</f>
        <v>81.558301585070183</v>
      </c>
      <c r="AT196" s="112">
        <f>AT194-(AT175+AT181+AT182+AT183-AT195)*0.8</f>
        <v>121.26131168553046</v>
      </c>
      <c r="AU196" s="112">
        <f>AU194-(AU175+AU181+AU182+AU183-AU195)*0.8</f>
        <v>182.99379122944814</v>
      </c>
      <c r="AV196" s="112"/>
      <c r="AW196" s="112">
        <f>AW194-(AW175+AW181+AW182+AW183-AW195)*0.8</f>
        <v>121.61998563384607</v>
      </c>
      <c r="AX196" s="190">
        <f>AX194-(AX175+AX181+AX182+AX183-AX195)*0.8</f>
        <v>334.4673598274594</v>
      </c>
      <c r="AY196" s="229">
        <f>AY194-(AY175+AY181+AY182+AY183-AY195)*0.8</f>
        <v>598.82200809920107</v>
      </c>
      <c r="AZ196" s="329"/>
      <c r="BA196" s="112"/>
      <c r="BB196" s="112">
        <f>BB194-(BB175+BB181+BB182+BB183-BB195)*0.8</f>
        <v>499.02113761817498</v>
      </c>
      <c r="BC196" s="112">
        <f>BC194-(BC175+BC181+BC182+BC183-BC195)*0.8</f>
        <v>818.90494446082744</v>
      </c>
      <c r="BD196" s="112">
        <f>BD194-(BD175+BD181+BD182+BD183-BD195)*0.8</f>
        <v>1094.4139576709833</v>
      </c>
      <c r="BE196" s="112">
        <f>BE194-(BE175+BE181+BE182+BE183-BE195)*0.8</f>
        <v>1404.3419781938283</v>
      </c>
      <c r="BF196" s="112"/>
      <c r="BG196" s="112">
        <f>BG194-(BG175+BG181+BG182+BG183-BG195)*0.8</f>
        <v>224.83366266431051</v>
      </c>
      <c r="BH196" s="190">
        <f>BH194-(BH175+BH181+BH182+BH183-BH195)*0.8</f>
        <v>284.66988124775656</v>
      </c>
      <c r="BI196" s="190">
        <f>BI194-(BI175+BI181+BI182+BI183-BI195)*0.8</f>
        <v>307.16115191780722</v>
      </c>
      <c r="BJ196" s="112">
        <f>BJ194-(BJ175+BJ181+BJ182+BJ183-BJ195)*0.8</f>
        <v>421.1264730792783</v>
      </c>
      <c r="BK196" s="112"/>
      <c r="BL196" s="112">
        <f>BL194-(BL175+BL181+BL182+BL183-BL195)*0.8</f>
        <v>80.610840456609637</v>
      </c>
      <c r="BM196" s="190">
        <f>BM194-(BM175+BM181+BM182+BM183-BM195)*0.8</f>
        <v>180.87018661349757</v>
      </c>
      <c r="BN196" s="190">
        <f>BN194-(BN175+BN181+BN182+BN183-BN195)*0.8</f>
        <v>244.72322137411351</v>
      </c>
      <c r="BO196" s="190">
        <f>BO194-(BO175+BO181+BO182+BO183-BO195)*0.8</f>
        <v>286.27605190719612</v>
      </c>
      <c r="BP196" s="190"/>
      <c r="BQ196" s="112">
        <f>BQ194-(BQ175+BQ181+BQ182+BQ183-BQ195)*0.8</f>
        <v>129.20117071748777</v>
      </c>
      <c r="BR196" s="190">
        <f>BR194-(BR175+BR181+BR182+BR183-BR195)*0.8</f>
        <v>305.82549928419263</v>
      </c>
      <c r="BS196" s="190">
        <f>BS194-(BS175+BS181+BS182+BS183-BS195)*0.8</f>
        <v>429.69994626747462</v>
      </c>
      <c r="BT196" s="190">
        <f>BT194-(BT175+BT181+BT182+BT183-BT195)*0.8</f>
        <v>359.52035570310102</v>
      </c>
    </row>
    <row r="197" spans="2:72" s="17" customFormat="1" ht="15" x14ac:dyDescent="0.25">
      <c r="B197" s="74" t="s">
        <v>10</v>
      </c>
      <c r="C197" s="74" t="s">
        <v>10</v>
      </c>
      <c r="D197" s="125">
        <f>D49/D$147</f>
        <v>162.20484929388519</v>
      </c>
      <c r="E197" s="75">
        <f>E49/E$147</f>
        <v>324.88005483207678</v>
      </c>
      <c r="F197" s="75">
        <f>F49/F$147</f>
        <v>489.54916714901282</v>
      </c>
      <c r="G197" s="75">
        <f>G49/G$147</f>
        <v>640.78937635280079</v>
      </c>
      <c r="H197" s="77"/>
      <c r="I197" s="75">
        <f>I49/I$147</f>
        <v>146.67490843093029</v>
      </c>
      <c r="J197" s="75">
        <f>J49/J$147</f>
        <v>284.29662538809487</v>
      </c>
      <c r="K197" s="75">
        <f>K49/K$147</f>
        <v>391.56150172375618</v>
      </c>
      <c r="L197" s="75">
        <f>L49/L$147</f>
        <v>483.10725948254208</v>
      </c>
      <c r="M197" s="76"/>
      <c r="N197" s="75">
        <f>N49/N$147</f>
        <v>121.94249851969873</v>
      </c>
      <c r="O197" s="75">
        <f>O49/O$147</f>
        <v>245.45735228533204</v>
      </c>
      <c r="P197" s="75">
        <f>P49/P$147</f>
        <v>362.58258495865806</v>
      </c>
      <c r="Q197" s="75">
        <f>Q49/Q$147</f>
        <v>531.21022755370007</v>
      </c>
      <c r="R197" s="76"/>
      <c r="S197" s="75">
        <f>S49/S$147</f>
        <v>199.59190827101278</v>
      </c>
      <c r="T197" s="75">
        <f>T49/T$147</f>
        <v>352.99877345078471</v>
      </c>
      <c r="U197" s="75">
        <f>U49/U$147</f>
        <v>507.05408610657969</v>
      </c>
      <c r="V197" s="75">
        <f>V49/V$147</f>
        <v>672.2344437718491</v>
      </c>
      <c r="W197" s="76"/>
      <c r="X197" s="75">
        <f>X49/X$147</f>
        <v>137.82975091218748</v>
      </c>
      <c r="Y197" s="75">
        <f>Y49/Y$147</f>
        <v>250.44727811518354</v>
      </c>
      <c r="Z197" s="75">
        <f>Z49/Z$147</f>
        <v>326.86966022932222</v>
      </c>
      <c r="AA197" s="75">
        <f>AA49/AA$147</f>
        <v>445.37994387997895</v>
      </c>
      <c r="AB197" s="76"/>
      <c r="AC197" s="75">
        <f>AC49/AC$147</f>
        <v>126.34992504665463</v>
      </c>
      <c r="AD197" s="75">
        <f>AD49/AD$147</f>
        <v>252.43937350611009</v>
      </c>
      <c r="AE197" s="75">
        <f>AE49/AE$147</f>
        <v>370.62179434433199</v>
      </c>
      <c r="AF197" s="75">
        <f>AF49/AF$147</f>
        <v>510.97717508470015</v>
      </c>
      <c r="AG197" s="75"/>
      <c r="AH197" s="75">
        <f>AH49/AH$147</f>
        <v>139.90784155498477</v>
      </c>
      <c r="AI197" s="75">
        <f>AI49/AI$147</f>
        <v>263.94355186543021</v>
      </c>
      <c r="AJ197" s="75">
        <f>AJ49/AJ$147</f>
        <v>414.83955608944621</v>
      </c>
      <c r="AK197" s="75">
        <f>AK49/AK$147</f>
        <v>590.88343076937804</v>
      </c>
      <c r="AL197" s="76"/>
      <c r="AM197" s="75">
        <f>AM49/AM$147</f>
        <v>158.11974213295306</v>
      </c>
      <c r="AN197" s="75">
        <f>AN49/AN$147</f>
        <v>321.93931899158844</v>
      </c>
      <c r="AO197" s="75">
        <f>AO49/AO$147</f>
        <v>453.34202022468111</v>
      </c>
      <c r="AP197" s="230">
        <f>AP49/AP$147</f>
        <v>552.22665560637734</v>
      </c>
      <c r="AQ197" s="76"/>
      <c r="AR197" s="75">
        <f>AR49/AR$147</f>
        <v>109.65354961751565</v>
      </c>
      <c r="AS197" s="75">
        <f>AS49/AS$147</f>
        <v>220.66730669987922</v>
      </c>
      <c r="AT197" s="75">
        <f>AT49/AT$147</f>
        <v>340.72830746363974</v>
      </c>
      <c r="AU197" s="75">
        <f>AU49/AU$147</f>
        <v>489.43537030260694</v>
      </c>
      <c r="AV197" s="75"/>
      <c r="AW197" s="75">
        <f>AW49/AW$147</f>
        <v>211.71245093581774</v>
      </c>
      <c r="AX197" s="164">
        <f>AX49/AX$147</f>
        <v>542.16518731631538</v>
      </c>
      <c r="AY197" s="230">
        <f>AY49/AY$147</f>
        <v>934.84021170884489</v>
      </c>
      <c r="AZ197" s="305"/>
      <c r="BA197" s="75"/>
      <c r="BB197" s="75">
        <f>BB49/BB$147</f>
        <v>649.17456049950454</v>
      </c>
      <c r="BC197" s="75">
        <f>BC49/BC$147</f>
        <v>1067.387529080245</v>
      </c>
      <c r="BD197" s="75">
        <f>BD49/BD$147</f>
        <v>1497.7447655193412</v>
      </c>
      <c r="BE197" s="75">
        <f>BE49/BE$147</f>
        <v>1988.6680262701059</v>
      </c>
      <c r="BF197" s="75"/>
      <c r="BG197" s="75">
        <f>BG49/BG$147</f>
        <v>358.17835539713474</v>
      </c>
      <c r="BH197" s="164">
        <f>BH49/BH$147</f>
        <v>478.32498478535643</v>
      </c>
      <c r="BI197" s="164">
        <f>BI49/BI$147</f>
        <v>626.21684439145088</v>
      </c>
      <c r="BJ197" s="75">
        <f>BJ49/BJ$147</f>
        <v>806.36647092083433</v>
      </c>
      <c r="BK197" s="75"/>
      <c r="BL197" s="75">
        <f>BL49/BL$147</f>
        <v>150.98003131780519</v>
      </c>
      <c r="BM197" s="164">
        <f>BM49/BM$147</f>
        <v>343.97007479096686</v>
      </c>
      <c r="BN197" s="164">
        <f>BN49/BN$147</f>
        <v>497.51850586998654</v>
      </c>
      <c r="BO197" s="164">
        <f>BO49/BO$147</f>
        <v>655.98086537921381</v>
      </c>
      <c r="BP197" s="164"/>
      <c r="BQ197" s="75">
        <f>BQ49/BQ$147</f>
        <v>282.28394936036</v>
      </c>
      <c r="BR197" s="164">
        <f>BR49/BR$147</f>
        <v>602.89815774416149</v>
      </c>
      <c r="BS197" s="164">
        <f>BS49/BS$147</f>
        <v>846.16943656262663</v>
      </c>
      <c r="BT197" s="164">
        <f>BT49/BT$147</f>
        <v>1096.2888198200676</v>
      </c>
    </row>
    <row r="198" spans="2:72" s="17" customFormat="1" ht="15.75" thickBot="1" x14ac:dyDescent="0.3">
      <c r="B198" s="50" t="s">
        <v>67</v>
      </c>
      <c r="C198" s="50" t="s">
        <v>67</v>
      </c>
      <c r="D198" s="126">
        <f>D197/D155</f>
        <v>0.26647486700683964</v>
      </c>
      <c r="E198" s="51">
        <f>E197/E155</f>
        <v>0.28220684962576548</v>
      </c>
      <c r="F198" s="51">
        <f>F197/F155</f>
        <v>0.28472572892704184</v>
      </c>
      <c r="G198" s="51">
        <f>G197/G155</f>
        <v>0.28017774777815274</v>
      </c>
      <c r="H198" s="51"/>
      <c r="I198" s="51">
        <f>I197/I155</f>
        <v>0.26936779180001208</v>
      </c>
      <c r="J198" s="51">
        <f>J197/J155</f>
        <v>0.25745233715803917</v>
      </c>
      <c r="K198" s="51">
        <f>K197/K155</f>
        <v>0.23947230980521111</v>
      </c>
      <c r="L198" s="51">
        <f>L197/L155</f>
        <v>0.22658459000942507</v>
      </c>
      <c r="M198" s="51"/>
      <c r="N198" s="51">
        <f>N197/N155</f>
        <v>0.24569189095729352</v>
      </c>
      <c r="O198" s="51">
        <f>O197/O155</f>
        <v>0.24019470710009511</v>
      </c>
      <c r="P198" s="51">
        <f>P197/P155</f>
        <v>0.2435834155972359</v>
      </c>
      <c r="Q198" s="51">
        <f>Q197/Q155</f>
        <v>0.27347884927175031</v>
      </c>
      <c r="R198" s="51"/>
      <c r="S198" s="51">
        <f>S197/S155</f>
        <v>0.44888438867392322</v>
      </c>
      <c r="T198" s="51">
        <f>T197/T155</f>
        <v>0.38905850951475696</v>
      </c>
      <c r="U198" s="51">
        <f>U197/U155</f>
        <v>0.43741541148220914</v>
      </c>
      <c r="V198" s="51">
        <f>V197/V155</f>
        <v>0.44532107499538137</v>
      </c>
      <c r="W198" s="51"/>
      <c r="X198" s="51">
        <f>X197/X155</f>
        <v>0.41119328402958227</v>
      </c>
      <c r="Y198" s="51">
        <f>Y197/Y155</f>
        <v>0.37546143177211139</v>
      </c>
      <c r="Z198" s="51">
        <f>Z197/Z155</f>
        <v>0.33461106535898782</v>
      </c>
      <c r="AA198" s="51">
        <f>AA197/AA155</f>
        <v>0.33411296008236435</v>
      </c>
      <c r="AB198" s="51"/>
      <c r="AC198" s="51">
        <f>AC197/AC155</f>
        <v>0.30881070078511197</v>
      </c>
      <c r="AD198" s="169">
        <f>AD197/AD155</f>
        <v>0.31218409435048733</v>
      </c>
      <c r="AE198" s="169">
        <f>AE197/AE155</f>
        <v>0.31202643998325852</v>
      </c>
      <c r="AF198" s="169">
        <f>AF197/AF155</f>
        <v>0.31605223548366579</v>
      </c>
      <c r="AG198" s="169"/>
      <c r="AH198" s="51">
        <f>AH197/AH155</f>
        <v>0.33089397089397088</v>
      </c>
      <c r="AI198" s="51">
        <f>AI197/AI155</f>
        <v>0.31704207394815126</v>
      </c>
      <c r="AJ198" s="51">
        <f>AJ197/AJ155</f>
        <v>0.32767199372581285</v>
      </c>
      <c r="AK198" s="51">
        <f>AK197/AK155</f>
        <v>0.34288649108844926</v>
      </c>
      <c r="AL198" s="51"/>
      <c r="AM198" s="51">
        <f>AM197/AM155</f>
        <v>0.35439262472885036</v>
      </c>
      <c r="AN198" s="51">
        <f>AN197/AN155</f>
        <v>0.34784693742558537</v>
      </c>
      <c r="AO198" s="51">
        <f>AO197/AO155</f>
        <v>0.32921943871003739</v>
      </c>
      <c r="AP198" s="231">
        <f>AP197/AP155</f>
        <v>0.31130752819262419</v>
      </c>
      <c r="AQ198" s="51"/>
      <c r="AR198" s="51">
        <f>AR197/AR155</f>
        <v>0.25923287866377009</v>
      </c>
      <c r="AS198" s="51">
        <f>AS197/AS155</f>
        <v>0.27126453076268781</v>
      </c>
      <c r="AT198" s="51">
        <f>AT197/AT155</f>
        <v>0.28013195799646873</v>
      </c>
      <c r="AU198" s="51">
        <f>AU197/AU155</f>
        <v>0.29459220449843154</v>
      </c>
      <c r="AV198" s="51"/>
      <c r="AW198" s="51">
        <f>AW197/AW155</f>
        <v>0.40406140891353459</v>
      </c>
      <c r="AX198" s="191">
        <f>AX197/AX155</f>
        <v>0.46836547184294386</v>
      </c>
      <c r="AY198" s="231">
        <f>AY197/AY155</f>
        <v>0.5042087235360565</v>
      </c>
      <c r="AZ198" s="330"/>
      <c r="BA198" s="51"/>
      <c r="BB198" s="51">
        <f>BB197/BB155</f>
        <v>0.56924252457847291</v>
      </c>
      <c r="BC198" s="51">
        <f>BC197/BC155</f>
        <v>0.55202028075835929</v>
      </c>
      <c r="BD198" s="51">
        <f>BD197/BD155</f>
        <v>0.53560178667287883</v>
      </c>
      <c r="BE198" s="51">
        <f>BE197/BE155</f>
        <v>0.53003363206905263</v>
      </c>
      <c r="BF198" s="51"/>
      <c r="BG198" s="51">
        <f>BG197/BG155</f>
        <v>0.49214560833773885</v>
      </c>
      <c r="BH198" s="191">
        <f>BH197/BH155</f>
        <v>0.41819298066100485</v>
      </c>
      <c r="BI198" s="191">
        <f>BI197/BI155</f>
        <v>0.39671194257390852</v>
      </c>
      <c r="BJ198" s="51">
        <f>BJ197/BJ155</f>
        <v>0.38304227172931826</v>
      </c>
      <c r="BK198" s="51"/>
      <c r="BL198" s="51">
        <f>BL197/BL155</f>
        <v>0.26678999123746472</v>
      </c>
      <c r="BM198" s="191">
        <f>BM197/BM155</f>
        <v>0.32592476489028216</v>
      </c>
      <c r="BN198" s="191">
        <f>BN197/BN155</f>
        <v>0.31378280663230695</v>
      </c>
      <c r="BO198" s="191">
        <f>BO197/BO155</f>
        <v>0.30641327769002918</v>
      </c>
      <c r="BP198" s="191"/>
      <c r="BQ198" s="51">
        <f>BQ197/BQ155</f>
        <v>0.39367489687331858</v>
      </c>
      <c r="BR198" s="191">
        <f>BR197/BR155</f>
        <v>0.42257298167908192</v>
      </c>
      <c r="BS198" s="191">
        <f>BS197/BS155</f>
        <v>0.40375132831431992</v>
      </c>
      <c r="BT198" s="191">
        <f>BT197/BT155</f>
        <v>0.3857632196870871</v>
      </c>
    </row>
    <row r="199" spans="2:72" s="17" customFormat="1" ht="15" x14ac:dyDescent="0.25">
      <c r="B199" s="15" t="s">
        <v>229</v>
      </c>
      <c r="C199" s="15" t="s">
        <v>219</v>
      </c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  <c r="AA199" s="140"/>
      <c r="AB199" s="140"/>
      <c r="AC199" s="140"/>
      <c r="AD199" s="140"/>
      <c r="AE199" s="140"/>
      <c r="AF199" s="140"/>
      <c r="AG199" s="140"/>
      <c r="AH199" s="140"/>
      <c r="AI199" s="140"/>
      <c r="AJ199" s="140"/>
      <c r="AK199" s="140"/>
      <c r="AL199" s="140"/>
      <c r="AM199" s="140"/>
      <c r="AN199" s="140"/>
      <c r="AO199" s="140"/>
      <c r="AQ199" s="140"/>
      <c r="AR199" s="140"/>
      <c r="AS199" s="140"/>
      <c r="AT199" s="140"/>
      <c r="AU199" s="140"/>
      <c r="AV199" s="140"/>
      <c r="AW199" s="140"/>
      <c r="AX199" s="255"/>
      <c r="AY199" s="255"/>
      <c r="AZ199" s="331"/>
      <c r="BA199" s="140"/>
      <c r="BB199" s="140"/>
      <c r="BC199" s="140"/>
      <c r="BD199" s="140"/>
      <c r="BE199" s="140"/>
      <c r="BF199" s="140"/>
      <c r="BG199" s="140"/>
      <c r="BH199" s="255"/>
      <c r="BI199" s="255"/>
      <c r="BJ199" s="140"/>
      <c r="BK199" s="140"/>
      <c r="BL199" s="140"/>
      <c r="BM199" s="255"/>
      <c r="BN199" s="255"/>
      <c r="BO199" s="255"/>
      <c r="BP199" s="255"/>
      <c r="BQ199" s="140"/>
      <c r="BR199" s="255"/>
      <c r="BS199" s="255"/>
      <c r="BT199" s="255"/>
    </row>
    <row r="200" spans="2:72" x14ac:dyDescent="0.25">
      <c r="B200" s="3" t="s">
        <v>220</v>
      </c>
      <c r="C200" s="52" t="s">
        <v>208</v>
      </c>
      <c r="D200" s="199">
        <f t="shared" ref="D200:G208" si="48">D52/D$147</f>
        <v>106.95805605302635</v>
      </c>
      <c r="E200" s="19">
        <f t="shared" si="48"/>
        <v>220.992852247136</v>
      </c>
      <c r="F200" s="19">
        <f t="shared" si="48"/>
        <v>330.79297704032416</v>
      </c>
      <c r="G200" s="19">
        <f t="shared" si="48"/>
        <v>434.95460378414367</v>
      </c>
      <c r="H200" s="29"/>
      <c r="I200" s="19">
        <f t="shared" ref="I200:L208" si="49">I52/I$147</f>
        <v>82.132688020727159</v>
      </c>
      <c r="J200" s="19">
        <f t="shared" si="49"/>
        <v>161.87949150301932</v>
      </c>
      <c r="K200" s="19">
        <f t="shared" si="49"/>
        <v>227.50419078343927</v>
      </c>
      <c r="L200" s="19">
        <f t="shared" si="49"/>
        <v>285.10424516453156</v>
      </c>
      <c r="M200" s="29"/>
      <c r="N200" s="19">
        <f t="shared" ref="N200:Q208" si="50">N52/N$147</f>
        <v>52.604329058814443</v>
      </c>
      <c r="O200" s="19">
        <f t="shared" si="50"/>
        <v>132.16274628640693</v>
      </c>
      <c r="P200" s="19">
        <f t="shared" si="50"/>
        <v>215.89361305308611</v>
      </c>
      <c r="Q200" s="19">
        <f t="shared" si="50"/>
        <v>343.06134293901624</v>
      </c>
      <c r="R200" s="29"/>
      <c r="S200" s="19">
        <f t="shared" ref="S200:V201" si="51">S52/S$147</f>
        <v>106.41257141203276</v>
      </c>
      <c r="T200" s="19">
        <f t="shared" si="51"/>
        <v>183.07640844088868</v>
      </c>
      <c r="U200" s="200">
        <f t="shared" si="51"/>
        <v>263.84289538899111</v>
      </c>
      <c r="V200" s="19">
        <f t="shared" si="51"/>
        <v>360.29784490607449</v>
      </c>
      <c r="W200" s="29"/>
      <c r="X200" s="19">
        <f t="shared" ref="X200:AA201" si="52">X52/X$147</f>
        <v>68.057291938848934</v>
      </c>
      <c r="Y200" s="19">
        <f t="shared" si="52"/>
        <v>130.3618220196048</v>
      </c>
      <c r="Z200" s="19">
        <f t="shared" si="52"/>
        <v>162.79855543707683</v>
      </c>
      <c r="AA200" s="19">
        <f t="shared" si="52"/>
        <v>237.60757456190734</v>
      </c>
      <c r="AB200" s="29"/>
      <c r="AC200" s="19">
        <f t="shared" ref="AC200:AF201" si="53">AC52/AC$147</f>
        <v>66.370252529887864</v>
      </c>
      <c r="AD200" s="19">
        <f t="shared" si="53"/>
        <v>143.17199609562277</v>
      </c>
      <c r="AE200" s="19">
        <f t="shared" si="53"/>
        <v>205.96766230560354</v>
      </c>
      <c r="AF200" s="19">
        <f t="shared" si="53"/>
        <v>304.42360191181587</v>
      </c>
      <c r="AG200" s="19"/>
      <c r="AH200" s="19">
        <f t="shared" ref="AH200:AK201" si="54">AH52/AH$147</f>
        <v>86.849049670975717</v>
      </c>
      <c r="AI200" s="19">
        <f t="shared" si="54"/>
        <v>166.9148964847962</v>
      </c>
      <c r="AJ200" s="19">
        <f t="shared" si="54"/>
        <v>260.62979565660413</v>
      </c>
      <c r="AK200" s="19">
        <f t="shared" si="54"/>
        <v>378.67697479420423</v>
      </c>
      <c r="AL200" s="29"/>
      <c r="AM200" s="19">
        <f t="shared" ref="AM200:AP201" si="55">AM52/AM$147</f>
        <v>116.71462985674557</v>
      </c>
      <c r="AN200" s="19">
        <f t="shared" si="55"/>
        <v>208.42261212395775</v>
      </c>
      <c r="AO200" s="19">
        <f t="shared" si="55"/>
        <v>283.01031517127672</v>
      </c>
      <c r="AP200" s="237">
        <f t="shared" si="55"/>
        <v>400.76556975165329</v>
      </c>
      <c r="AQ200" s="29"/>
      <c r="AR200" s="19">
        <f t="shared" ref="AR200:AU201" si="56">AR52/AR$147</f>
        <v>48.929073932915351</v>
      </c>
      <c r="AS200" s="19">
        <f t="shared" si="56"/>
        <v>135.84849087664369</v>
      </c>
      <c r="AT200" s="19">
        <f t="shared" si="56"/>
        <v>207.08470735174024</v>
      </c>
      <c r="AU200" s="19">
        <f t="shared" si="56"/>
        <v>278.73878668928734</v>
      </c>
      <c r="AV200" s="19"/>
      <c r="AW200" s="19">
        <f t="shared" ref="AW200:AY201" si="57">AW52/AW$147</f>
        <v>126.17464831170788</v>
      </c>
      <c r="AX200" s="200">
        <f t="shared" si="57"/>
        <v>335.48246387562421</v>
      </c>
      <c r="AY200" s="237">
        <f t="shared" si="57"/>
        <v>605.48081067678459</v>
      </c>
      <c r="AZ200" s="320"/>
      <c r="BA200" s="19"/>
      <c r="BB200" s="19">
        <f t="shared" ref="BB200:BC200" si="58">BB52/BB$147</f>
        <v>584.80782346318608</v>
      </c>
      <c r="BC200" s="19">
        <f t="shared" si="58"/>
        <v>901.5105344211803</v>
      </c>
      <c r="BD200" s="19">
        <f t="shared" ref="BD200:BG200" si="59">BD52/BD$147</f>
        <v>1223.5054203516324</v>
      </c>
      <c r="BE200" s="19">
        <f t="shared" si="59"/>
        <v>1622.1148543969748</v>
      </c>
      <c r="BF200" s="19"/>
      <c r="BG200" s="19">
        <f t="shared" si="59"/>
        <v>281.0077253077344</v>
      </c>
      <c r="BH200" s="200">
        <f t="shared" ref="BH200:BI200" si="60">BH52/BH$147</f>
        <v>371.65342862641677</v>
      </c>
      <c r="BI200" s="200">
        <f t="shared" si="60"/>
        <v>480.19551741735137</v>
      </c>
      <c r="BJ200" s="19">
        <f t="shared" ref="BJ200:BL200" si="61">BJ52/BJ$147</f>
        <v>627.81389521693529</v>
      </c>
      <c r="BK200" s="19"/>
      <c r="BL200" s="19">
        <f t="shared" si="61"/>
        <v>119.38673522349474</v>
      </c>
      <c r="BM200" s="200">
        <f t="shared" ref="BM200:BN200" si="62">BM52/BM$147</f>
        <v>260.25756676819651</v>
      </c>
      <c r="BN200" s="200">
        <f t="shared" si="62"/>
        <v>370.29480771192493</v>
      </c>
      <c r="BO200" s="200">
        <f t="shared" ref="BO200" si="63">BO52/BO$147</f>
        <v>489.15791247682711</v>
      </c>
      <c r="BP200" s="200"/>
      <c r="BQ200" s="19">
        <f t="shared" ref="BQ200:BS201" si="64">BQ52/BQ$147</f>
        <v>214.27430840968253</v>
      </c>
      <c r="BR200" s="200">
        <f t="shared" si="64"/>
        <v>447.66104514756199</v>
      </c>
      <c r="BS200" s="200">
        <f t="shared" si="64"/>
        <v>645.59157624833847</v>
      </c>
      <c r="BT200" s="200">
        <f t="shared" ref="BT200:BT201" si="65">BT52/BT$147</f>
        <v>832.20222840626025</v>
      </c>
    </row>
    <row r="201" spans="2:72" x14ac:dyDescent="0.25">
      <c r="B201" s="3" t="s">
        <v>221</v>
      </c>
      <c r="C201" s="52" t="s">
        <v>209</v>
      </c>
      <c r="D201" s="199">
        <f t="shared" si="48"/>
        <v>47.118377488914298</v>
      </c>
      <c r="E201" s="19">
        <f t="shared" si="48"/>
        <v>100.13381637781912</v>
      </c>
      <c r="F201" s="19">
        <f t="shared" si="48"/>
        <v>106.21261817480224</v>
      </c>
      <c r="G201" s="19">
        <f t="shared" si="48"/>
        <v>147.52564090194224</v>
      </c>
      <c r="H201" s="29"/>
      <c r="I201" s="19">
        <f t="shared" si="49"/>
        <v>49.713620611424922</v>
      </c>
      <c r="J201" s="19">
        <f t="shared" si="49"/>
        <v>95.754250102363557</v>
      </c>
      <c r="K201" s="19">
        <f t="shared" si="49"/>
        <v>123.50950438055476</v>
      </c>
      <c r="L201" s="19">
        <f t="shared" si="49"/>
        <v>144.78146194423513</v>
      </c>
      <c r="M201" s="29"/>
      <c r="N201" s="19">
        <f t="shared" si="50"/>
        <v>32.180462311672784</v>
      </c>
      <c r="O201" s="19">
        <f t="shared" si="50"/>
        <v>60.721106016077947</v>
      </c>
      <c r="P201" s="19">
        <f t="shared" si="50"/>
        <v>81.101396526486539</v>
      </c>
      <c r="Q201" s="19">
        <f t="shared" si="50"/>
        <v>105.14891324433849</v>
      </c>
      <c r="R201" s="29"/>
      <c r="S201" s="19">
        <f t="shared" si="51"/>
        <v>48.302110081859539</v>
      </c>
      <c r="T201" s="19">
        <f t="shared" si="51"/>
        <v>97.740640593203807</v>
      </c>
      <c r="U201" s="200">
        <f t="shared" si="51"/>
        <v>148.77432828871565</v>
      </c>
      <c r="V201" s="19">
        <f t="shared" si="51"/>
        <v>196.67672278736634</v>
      </c>
      <c r="W201" s="29"/>
      <c r="X201" s="19">
        <f t="shared" si="52"/>
        <v>37.197685060493143</v>
      </c>
      <c r="Y201" s="19">
        <f t="shared" si="52"/>
        <v>64.732565405083804</v>
      </c>
      <c r="Z201" s="19">
        <f t="shared" si="52"/>
        <v>79.483140183744425</v>
      </c>
      <c r="AA201" s="19">
        <f t="shared" si="52"/>
        <v>92.459301050646758</v>
      </c>
      <c r="AB201" s="29"/>
      <c r="AC201" s="19">
        <f t="shared" si="53"/>
        <v>27.142968832325458</v>
      </c>
      <c r="AD201" s="19">
        <f t="shared" si="53"/>
        <v>53.254050101575892</v>
      </c>
      <c r="AE201" s="19">
        <f t="shared" si="53"/>
        <v>87.13554952138017</v>
      </c>
      <c r="AF201" s="19">
        <f t="shared" si="53"/>
        <v>121.03939992699593</v>
      </c>
      <c r="AG201" s="19"/>
      <c r="AH201" s="19">
        <f t="shared" si="54"/>
        <v>29.271997510561654</v>
      </c>
      <c r="AI201" s="19">
        <f t="shared" si="54"/>
        <v>47.68034289411257</v>
      </c>
      <c r="AJ201" s="19">
        <f t="shared" si="54"/>
        <v>89.345300297220831</v>
      </c>
      <c r="AK201" s="19">
        <f t="shared" si="54"/>
        <v>133.10943774139741</v>
      </c>
      <c r="AL201" s="29"/>
      <c r="AM201" s="19">
        <f t="shared" si="55"/>
        <v>26.76663576657679</v>
      </c>
      <c r="AN201" s="19">
        <f t="shared" si="55"/>
        <v>48.577865390030979</v>
      </c>
      <c r="AO201" s="19">
        <f t="shared" si="55"/>
        <v>76.230544769502856</v>
      </c>
      <c r="AP201" s="237">
        <f t="shared" si="55"/>
        <v>60.584434341889619</v>
      </c>
      <c r="AQ201" s="29"/>
      <c r="AR201" s="19">
        <f t="shared" si="56"/>
        <v>18.92084878686628</v>
      </c>
      <c r="AS201" s="19">
        <f t="shared" si="56"/>
        <v>31.756602865157689</v>
      </c>
      <c r="AT201" s="19">
        <f t="shared" si="56"/>
        <v>57.927768311532716</v>
      </c>
      <c r="AU201" s="19">
        <f t="shared" si="56"/>
        <v>85.160174312231788</v>
      </c>
      <c r="AV201" s="19"/>
      <c r="AW201" s="19">
        <f t="shared" si="57"/>
        <v>34.987234569163348</v>
      </c>
      <c r="AX201" s="200">
        <f t="shared" si="57"/>
        <v>98.871672808001293</v>
      </c>
      <c r="AY201" s="237">
        <f t="shared" si="57"/>
        <v>181.11726816138409</v>
      </c>
      <c r="AZ201" s="320"/>
      <c r="BA201" s="19"/>
      <c r="BB201" s="19">
        <f t="shared" ref="BB201:BC201" si="66">BB53/BB$147</f>
        <v>31.428163119718647</v>
      </c>
      <c r="BC201" s="19">
        <f t="shared" si="66"/>
        <v>66.017890494446078</v>
      </c>
      <c r="BD201" s="19">
        <f t="shared" ref="BD201:BG201" si="67">BD53/BD$147</f>
        <v>135.10164486960707</v>
      </c>
      <c r="BE201" s="19">
        <f t="shared" si="67"/>
        <v>174.19554365173144</v>
      </c>
      <c r="BF201" s="19"/>
      <c r="BG201" s="19">
        <f t="shared" si="67"/>
        <v>49.056116349565372</v>
      </c>
      <c r="BH201" s="200">
        <f t="shared" ref="BH201:BI201" si="68">BH53/BH$147</f>
        <v>64.161582114861446</v>
      </c>
      <c r="BI201" s="200">
        <f t="shared" si="68"/>
        <v>83.210993864081061</v>
      </c>
      <c r="BJ201" s="19">
        <f t="shared" ref="BJ201:BL201" si="69">BJ53/BJ$147</f>
        <v>111.01909049745092</v>
      </c>
      <c r="BK201" s="19"/>
      <c r="BL201" s="19">
        <f t="shared" si="69"/>
        <v>13.34477906181024</v>
      </c>
      <c r="BM201" s="200">
        <f t="shared" ref="BM201:BN201" si="70">BM53/BM$147</f>
        <v>46.956640648261896</v>
      </c>
      <c r="BN201" s="200">
        <f t="shared" si="70"/>
        <v>60.26327344335585</v>
      </c>
      <c r="BO201" s="200">
        <f t="shared" ref="BO201" si="71">BO53/BO$147</f>
        <v>71.257880931494768</v>
      </c>
      <c r="BP201" s="200"/>
      <c r="BQ201" s="19">
        <f t="shared" si="64"/>
        <v>28.946429279511481</v>
      </c>
      <c r="BR201" s="200">
        <f t="shared" si="64"/>
        <v>82.484437223816741</v>
      </c>
      <c r="BS201" s="200">
        <f t="shared" si="64"/>
        <v>95.045295576022099</v>
      </c>
      <c r="BT201" s="200">
        <f t="shared" si="65"/>
        <v>136.83280256110061</v>
      </c>
    </row>
    <row r="202" spans="2:72" x14ac:dyDescent="0.25">
      <c r="B202" s="3" t="s">
        <v>223</v>
      </c>
      <c r="C202" s="52" t="s">
        <v>210</v>
      </c>
      <c r="D202" s="199">
        <f t="shared" si="48"/>
        <v>5.2867744728094586</v>
      </c>
      <c r="E202" s="19">
        <f t="shared" si="48"/>
        <v>9.5956134338588068</v>
      </c>
      <c r="F202" s="19">
        <f t="shared" si="48"/>
        <v>14.084507042253522</v>
      </c>
      <c r="G202" s="19">
        <f t="shared" si="48"/>
        <v>18.171351015826765</v>
      </c>
      <c r="H202" s="29"/>
      <c r="I202" s="19">
        <f t="shared" si="49"/>
        <v>6.5758757422519745</v>
      </c>
      <c r="J202" s="19">
        <f t="shared" si="49"/>
        <v>12.702752370481898</v>
      </c>
      <c r="K202" s="19">
        <f t="shared" si="49"/>
        <v>12.841193029066641</v>
      </c>
      <c r="L202" s="19">
        <f t="shared" si="49"/>
        <v>19.530268776689276</v>
      </c>
      <c r="M202" s="29"/>
      <c r="N202" s="19">
        <f t="shared" si="50"/>
        <v>5.2918982468084135</v>
      </c>
      <c r="O202" s="19">
        <f t="shared" si="50"/>
        <v>10.177360518702329</v>
      </c>
      <c r="P202" s="19">
        <f t="shared" si="50"/>
        <v>16.050729347402214</v>
      </c>
      <c r="Q202" s="19">
        <f t="shared" si="50"/>
        <v>20.144866052256926</v>
      </c>
      <c r="R202" s="29"/>
      <c r="S202" s="19">
        <f t="shared" ref="S202:T208" si="72">S54/S$147</f>
        <v>-9.6475586048987094E-2</v>
      </c>
      <c r="T202" s="19">
        <f t="shared" si="72"/>
        <v>-3.4148245198338585</v>
      </c>
      <c r="U202" s="200"/>
      <c r="V202" s="19"/>
      <c r="W202" s="29"/>
      <c r="X202" s="19"/>
      <c r="Y202" s="19"/>
      <c r="Z202" s="19"/>
      <c r="AA202" s="19"/>
      <c r="AB202" s="29"/>
      <c r="AC202" s="19"/>
      <c r="AD202" s="19"/>
      <c r="AE202" s="19"/>
      <c r="AF202" s="19"/>
      <c r="AG202" s="19"/>
      <c r="AH202" s="19"/>
      <c r="AI202" s="19"/>
      <c r="AJ202" s="19"/>
      <c r="AK202" s="19"/>
      <c r="AL202" s="29"/>
      <c r="AM202" s="19"/>
      <c r="AN202" s="19"/>
      <c r="AO202" s="19"/>
      <c r="AP202" s="19"/>
      <c r="AQ202" s="29"/>
      <c r="AR202" s="19"/>
      <c r="AS202" s="19"/>
      <c r="AT202" s="19"/>
      <c r="AU202" s="19"/>
      <c r="AV202" s="19"/>
      <c r="AW202" s="19"/>
      <c r="AX202" s="200"/>
      <c r="AY202" s="200"/>
      <c r="AZ202" s="320"/>
      <c r="BA202" s="19"/>
      <c r="BB202" s="19"/>
      <c r="BC202" s="19"/>
      <c r="BD202" s="19"/>
      <c r="BE202" s="19"/>
      <c r="BF202" s="19"/>
      <c r="BG202" s="19"/>
      <c r="BH202" s="200"/>
      <c r="BI202" s="200"/>
      <c r="BJ202" s="19"/>
      <c r="BK202" s="19"/>
      <c r="BL202" s="19"/>
      <c r="BM202" s="200"/>
      <c r="BN202" s="200"/>
      <c r="BO202" s="200"/>
      <c r="BP202" s="200"/>
      <c r="BQ202" s="19"/>
      <c r="BR202" s="200"/>
      <c r="BS202" s="200"/>
      <c r="BT202" s="200"/>
    </row>
    <row r="203" spans="2:72" x14ac:dyDescent="0.25">
      <c r="B203" s="3" t="s">
        <v>222</v>
      </c>
      <c r="C203" s="52" t="s">
        <v>211</v>
      </c>
      <c r="D203" s="199">
        <f t="shared" si="48"/>
        <v>5.3198168132645174</v>
      </c>
      <c r="E203" s="19">
        <f t="shared" si="48"/>
        <v>12.663598681419106</v>
      </c>
      <c r="F203" s="19">
        <f t="shared" si="48"/>
        <v>19.036593993182841</v>
      </c>
      <c r="G203" s="19">
        <f t="shared" si="48"/>
        <v>28.237957861762652</v>
      </c>
      <c r="H203" s="29"/>
      <c r="I203" s="19">
        <f t="shared" si="49"/>
        <v>2.6303502969007897</v>
      </c>
      <c r="J203" s="19">
        <f t="shared" si="49"/>
        <v>8.3825269449880544</v>
      </c>
      <c r="K203" s="19">
        <f t="shared" si="49"/>
        <v>14.359363633488313</v>
      </c>
      <c r="L203" s="19">
        <f t="shared" si="49"/>
        <v>20.597839738759106</v>
      </c>
      <c r="M203" s="29"/>
      <c r="N203" s="19">
        <f t="shared" si="50"/>
        <v>4.490962295940113</v>
      </c>
      <c r="O203" s="19">
        <f t="shared" si="50"/>
        <v>12.807464922411921</v>
      </c>
      <c r="P203" s="19">
        <f t="shared" si="50"/>
        <v>18.622237042144469</v>
      </c>
      <c r="Q203" s="19">
        <f t="shared" si="50"/>
        <v>26.807767485561545</v>
      </c>
      <c r="R203" s="29"/>
      <c r="S203" s="19">
        <f t="shared" si="72"/>
        <v>3.7303893272275008</v>
      </c>
      <c r="T203" s="19">
        <f t="shared" si="72"/>
        <v>7.0909876508794918</v>
      </c>
      <c r="U203" s="200">
        <f t="shared" ref="U203:V206" si="73">U55/U$147</f>
        <v>10.223068708806178</v>
      </c>
      <c r="V203" s="19">
        <f t="shared" si="73"/>
        <v>13.780002263857515</v>
      </c>
      <c r="W203" s="29"/>
      <c r="X203" s="19">
        <f t="shared" ref="X203:AA206" si="74">X55/X$147</f>
        <v>2.1305590506550467</v>
      </c>
      <c r="Y203" s="19">
        <f t="shared" si="74"/>
        <v>3.4159665121416256</v>
      </c>
      <c r="Z203" s="19">
        <f t="shared" si="74"/>
        <v>8.7030674290261203</v>
      </c>
      <c r="AA203" s="19">
        <f t="shared" si="74"/>
        <v>11.009190734975364</v>
      </c>
      <c r="AB203" s="29"/>
      <c r="AC203" s="19">
        <f t="shared" ref="AC203:AF206" si="75">AC55/AC$147</f>
        <v>2.9743391018515686</v>
      </c>
      <c r="AD203" s="19">
        <f t="shared" si="75"/>
        <v>6.3118466117800445</v>
      </c>
      <c r="AE203" s="19">
        <f t="shared" si="75"/>
        <v>10.268383663841576</v>
      </c>
      <c r="AF203" s="19">
        <f t="shared" si="75"/>
        <v>12.081661751172607</v>
      </c>
      <c r="AG203" s="19"/>
      <c r="AH203" s="19">
        <f t="shared" ref="AH203:AK206" si="76">AH55/AH$147</f>
        <v>2.4788898792727889</v>
      </c>
      <c r="AI203" s="19">
        <f t="shared" si="76"/>
        <v>6.4528520595212422</v>
      </c>
      <c r="AJ203" s="19">
        <f t="shared" si="76"/>
        <v>11.507948134475338</v>
      </c>
      <c r="AK203" s="19">
        <f t="shared" si="76"/>
        <v>16.616752620886079</v>
      </c>
      <c r="AL203" s="29"/>
      <c r="AM203" s="19">
        <f t="shared" ref="AM203:AP206" si="77">AM55/AM$147</f>
        <v>4.9752673261038209</v>
      </c>
      <c r="AN203" s="19">
        <f t="shared" si="77"/>
        <v>14.570298629902172</v>
      </c>
      <c r="AO203" s="19">
        <f t="shared" si="77"/>
        <v>24.477979806050808</v>
      </c>
      <c r="AP203" s="237">
        <f t="shared" si="77"/>
        <v>34.308523374129742</v>
      </c>
      <c r="AQ203" s="29"/>
      <c r="AR203" s="19">
        <f t="shared" ref="AR203:AU206" si="78">AR55/AR$147</f>
        <v>2.7417153496892221</v>
      </c>
      <c r="AS203" s="19">
        <f t="shared" si="78"/>
        <v>5.3912707542301295</v>
      </c>
      <c r="AT203" s="19">
        <f t="shared" si="78"/>
        <v>12.814752648429311</v>
      </c>
      <c r="AU203" s="19">
        <f t="shared" si="78"/>
        <v>13.181530887196034</v>
      </c>
      <c r="AV203" s="19"/>
      <c r="AW203" s="19">
        <f t="shared" ref="AW203:AY206" si="79">AW55/AW$147</f>
        <v>2.999674474787938</v>
      </c>
      <c r="AX203" s="200">
        <f t="shared" si="79"/>
        <v>8.3873981698508722</v>
      </c>
      <c r="AY203" s="237">
        <f t="shared" si="79"/>
        <v>14.647203721795012</v>
      </c>
      <c r="AZ203" s="320"/>
      <c r="BA203" s="19"/>
      <c r="BB203" s="19">
        <f t="shared" ref="BB203:BC203" si="80">BB55/BB$147</f>
        <v>0.68549413089219968</v>
      </c>
      <c r="BC203" s="19">
        <f t="shared" si="80"/>
        <v>-1.6121104885481177</v>
      </c>
      <c r="BD203" s="19">
        <f t="shared" ref="BD203:BG203" si="81">BD55/BD$147</f>
        <v>-2.9172891869118511</v>
      </c>
      <c r="BE203" s="19">
        <f t="shared" si="81"/>
        <v>-1.8818545457728293</v>
      </c>
      <c r="BF203" s="19"/>
      <c r="BG203" s="19">
        <f t="shared" si="81"/>
        <v>-1.2504500245967642</v>
      </c>
      <c r="BH203" s="200">
        <f t="shared" ref="BH203:BI203" si="82">BH55/BH$147</f>
        <v>-1.6254961014101503</v>
      </c>
      <c r="BI203" s="200">
        <f t="shared" si="82"/>
        <v>0</v>
      </c>
      <c r="BJ203" s="19">
        <f t="shared" ref="BJ203:BL203" si="83">BJ55/BJ$147</f>
        <v>0</v>
      </c>
      <c r="BK203" s="19"/>
      <c r="BL203" s="19">
        <f t="shared" si="83"/>
        <v>0</v>
      </c>
      <c r="BM203" s="200">
        <f t="shared" ref="BM203:BN203" si="84">BM55/BM$147</f>
        <v>0</v>
      </c>
      <c r="BN203" s="200">
        <f t="shared" si="84"/>
        <v>0</v>
      </c>
      <c r="BO203" s="200">
        <f t="shared" ref="BO203" si="85">BO55/BO$147</f>
        <v>0</v>
      </c>
      <c r="BP203" s="200"/>
      <c r="BQ203" s="19">
        <f t="shared" ref="BQ203:BS206" si="86">BQ55/BQ$147</f>
        <v>0</v>
      </c>
      <c r="BR203" s="200">
        <f t="shared" si="86"/>
        <v>0</v>
      </c>
      <c r="BS203" s="200">
        <f t="shared" si="86"/>
        <v>0</v>
      </c>
      <c r="BT203" s="200">
        <f t="shared" ref="BT203:BT206" si="87">BT55/BT$147</f>
        <v>0</v>
      </c>
    </row>
    <row r="204" spans="2:72" x14ac:dyDescent="0.25">
      <c r="B204" s="3" t="s">
        <v>224</v>
      </c>
      <c r="C204" s="52" t="s">
        <v>212</v>
      </c>
      <c r="D204" s="199">
        <f t="shared" si="48"/>
        <v>6.0797906437308766</v>
      </c>
      <c r="E204" s="19">
        <f t="shared" si="48"/>
        <v>-5.8095890858056727</v>
      </c>
      <c r="F204" s="19">
        <f t="shared" si="48"/>
        <v>18.071901730014794</v>
      </c>
      <c r="G204" s="19">
        <f t="shared" si="48"/>
        <v>33.512473908834494</v>
      </c>
      <c r="H204" s="29"/>
      <c r="I204" s="19">
        <f t="shared" si="49"/>
        <v>1.7097276929855132</v>
      </c>
      <c r="J204" s="19">
        <f t="shared" si="49"/>
        <v>-5.2551995847425115</v>
      </c>
      <c r="K204" s="19">
        <f t="shared" si="49"/>
        <v>-6.8317677198975231</v>
      </c>
      <c r="L204" s="19">
        <f t="shared" si="49"/>
        <v>-4.8982667671439337</v>
      </c>
      <c r="M204" s="29"/>
      <c r="N204" s="19">
        <f t="shared" si="50"/>
        <v>21.911319227325645</v>
      </c>
      <c r="O204" s="19">
        <f t="shared" si="50"/>
        <v>21.441068508502099</v>
      </c>
      <c r="P204" s="19">
        <f t="shared" si="50"/>
        <v>14.553038052662217</v>
      </c>
      <c r="Q204" s="19">
        <f t="shared" si="50"/>
        <v>5.3875804558361553</v>
      </c>
      <c r="R204" s="29"/>
      <c r="S204" s="19">
        <f t="shared" si="72"/>
        <v>5.4508706117677708</v>
      </c>
      <c r="T204" s="19">
        <f t="shared" si="72"/>
        <v>5.6623365762551225</v>
      </c>
      <c r="U204" s="200">
        <f t="shared" si="73"/>
        <v>19.484561647972171</v>
      </c>
      <c r="V204" s="19">
        <f t="shared" si="73"/>
        <v>13.960454674455649</v>
      </c>
      <c r="W204" s="29"/>
      <c r="X204" s="19">
        <f t="shared" si="74"/>
        <v>0.42879175862239932</v>
      </c>
      <c r="Y204" s="19">
        <f t="shared" si="74"/>
        <v>-5.2378153186171597</v>
      </c>
      <c r="Z204" s="19">
        <f t="shared" si="74"/>
        <v>-1.550462432734065</v>
      </c>
      <c r="AA204" s="19">
        <f t="shared" si="74"/>
        <v>8.2643518525424824</v>
      </c>
      <c r="AB204" s="29"/>
      <c r="AC204" s="19">
        <f t="shared" si="75"/>
        <v>18.644857112749548</v>
      </c>
      <c r="AD204" s="19">
        <f t="shared" si="75"/>
        <v>25.126668069299249</v>
      </c>
      <c r="AE204" s="19">
        <f t="shared" si="75"/>
        <v>30.599440467374311</v>
      </c>
      <c r="AF204" s="19">
        <f t="shared" si="75"/>
        <v>21.6098942811754</v>
      </c>
      <c r="AG204" s="19"/>
      <c r="AH204" s="19">
        <f t="shared" si="76"/>
        <v>10.214432764946739</v>
      </c>
      <c r="AI204" s="19">
        <f t="shared" si="76"/>
        <v>17.82537200776364</v>
      </c>
      <c r="AJ204" s="19">
        <f t="shared" si="76"/>
        <v>24.334345772334697</v>
      </c>
      <c r="AK204" s="19">
        <f t="shared" si="76"/>
        <v>11.465878248001045</v>
      </c>
      <c r="AL204" s="29"/>
      <c r="AM204" s="19">
        <f t="shared" si="77"/>
        <v>-1.1190570885461484</v>
      </c>
      <c r="AN204" s="19">
        <f t="shared" si="77"/>
        <v>36.670625543325215</v>
      </c>
      <c r="AO204" s="19">
        <f t="shared" si="77"/>
        <v>38.875887576464876</v>
      </c>
      <c r="AP204" s="237">
        <f t="shared" si="77"/>
        <v>18.382324545346417</v>
      </c>
      <c r="AQ204" s="29"/>
      <c r="AR204" s="19">
        <f t="shared" si="78"/>
        <v>35.627235175906648</v>
      </c>
      <c r="AS204" s="19">
        <f t="shared" si="78"/>
        <v>38.113689503167016</v>
      </c>
      <c r="AT204" s="19">
        <f t="shared" si="78"/>
        <v>29.868122490385403</v>
      </c>
      <c r="AU204" s="19">
        <f t="shared" si="78"/>
        <v>61.69399997782287</v>
      </c>
      <c r="AV204" s="19"/>
      <c r="AW204" s="19">
        <f t="shared" si="79"/>
        <v>33.964923985827554</v>
      </c>
      <c r="AX204" s="200">
        <f t="shared" si="79"/>
        <v>57.365495347888547</v>
      </c>
      <c r="AY204" s="237">
        <f t="shared" si="79"/>
        <v>64.466613428675274</v>
      </c>
      <c r="AZ204" s="320"/>
      <c r="BA204" s="19"/>
      <c r="BB204" s="19">
        <f t="shared" ref="BB204:BC204" si="88">BB56/BB$147</f>
        <v>2.916254692439697</v>
      </c>
      <c r="BC204" s="19">
        <f t="shared" si="88"/>
        <v>39.411514138733246</v>
      </c>
      <c r="BD204" s="19">
        <f t="shared" ref="BD204:BG204" si="89">BD56/BD$147</f>
        <v>40.587139852860993</v>
      </c>
      <c r="BE204" s="19">
        <f t="shared" si="89"/>
        <v>62.203316148646081</v>
      </c>
      <c r="BF204" s="19"/>
      <c r="BG204" s="19">
        <f t="shared" si="89"/>
        <v>0.89317858899768876</v>
      </c>
      <c r="BH204" s="200">
        <f t="shared" ref="BH204:BI204" si="90">BH56/BH$147</f>
        <v>-9.7659805772721828</v>
      </c>
      <c r="BI204" s="200">
        <f t="shared" si="90"/>
        <v>-14.257486087160524</v>
      </c>
      <c r="BJ204" s="19">
        <f t="shared" ref="BJ204:BL204" si="91">BJ56/BJ$147</f>
        <v>-33.537994477199092</v>
      </c>
      <c r="BK204" s="19"/>
      <c r="BL204" s="19">
        <f t="shared" si="91"/>
        <v>-2.5234966186247272</v>
      </c>
      <c r="BM204" s="200">
        <f t="shared" ref="BM204:BN204" si="92">BM56/BM$147</f>
        <v>-6.5064391692049135</v>
      </c>
      <c r="BN204" s="200">
        <f t="shared" si="92"/>
        <v>1.1531518745370759</v>
      </c>
      <c r="BO204" s="200">
        <f t="shared" ref="BO204" si="93">BO56/BO$147</f>
        <v>7.8323171126946196</v>
      </c>
      <c r="BP204" s="200"/>
      <c r="BQ204" s="19">
        <f t="shared" si="86"/>
        <v>2.8614204434022827</v>
      </c>
      <c r="BR204" s="200">
        <f t="shared" si="86"/>
        <v>4.1247963453615002</v>
      </c>
      <c r="BS204" s="200">
        <f t="shared" si="86"/>
        <v>4.6308952592830002</v>
      </c>
      <c r="BT204" s="200">
        <f t="shared" si="87"/>
        <v>-14.506046976631273</v>
      </c>
    </row>
    <row r="205" spans="2:72" x14ac:dyDescent="0.25">
      <c r="B205" s="3" t="s">
        <v>225</v>
      </c>
      <c r="C205" s="52" t="s">
        <v>213</v>
      </c>
      <c r="D205" s="199">
        <f t="shared" si="48"/>
        <v>-6.5093410696466458</v>
      </c>
      <c r="E205" s="19">
        <f t="shared" si="48"/>
        <v>-10.901139071118509</v>
      </c>
      <c r="F205" s="19">
        <f t="shared" si="48"/>
        <v>0</v>
      </c>
      <c r="G205" s="19">
        <f t="shared" si="48"/>
        <v>-21.580489436495149</v>
      </c>
      <c r="H205" s="29"/>
      <c r="I205" s="19">
        <f t="shared" si="49"/>
        <v>4.2085604750412635</v>
      </c>
      <c r="J205" s="19">
        <f t="shared" si="49"/>
        <v>12.380347487982359</v>
      </c>
      <c r="K205" s="19">
        <f t="shared" si="49"/>
        <v>20.020874845810798</v>
      </c>
      <c r="L205" s="19">
        <f t="shared" si="49"/>
        <v>22.575985933182618</v>
      </c>
      <c r="M205" s="29"/>
      <c r="N205" s="19">
        <f t="shared" si="50"/>
        <v>9.0677391580446862</v>
      </c>
      <c r="O205" s="19">
        <f t="shared" si="50"/>
        <v>9.3768939610515858</v>
      </c>
      <c r="P205" s="19">
        <f t="shared" si="50"/>
        <v>17.407129010562961</v>
      </c>
      <c r="Q205" s="19">
        <f t="shared" si="50"/>
        <v>29.748813821356158</v>
      </c>
      <c r="R205" s="29"/>
      <c r="S205" s="19">
        <f t="shared" si="72"/>
        <v>19.938287783457334</v>
      </c>
      <c r="T205" s="19">
        <f t="shared" si="72"/>
        <v>38.782649903827391</v>
      </c>
      <c r="U205" s="200">
        <f t="shared" si="73"/>
        <v>65.235324582431502</v>
      </c>
      <c r="V205" s="19">
        <f t="shared" si="73"/>
        <v>89.881705242470616</v>
      </c>
      <c r="W205" s="29"/>
      <c r="X205" s="19">
        <f t="shared" si="74"/>
        <v>30.44421486219035</v>
      </c>
      <c r="Y205" s="19">
        <f t="shared" si="74"/>
        <v>58.45572693902357</v>
      </c>
      <c r="Z205" s="19">
        <f t="shared" si="74"/>
        <v>79.863442289886748</v>
      </c>
      <c r="AA205" s="19">
        <f t="shared" si="74"/>
        <v>102.97621089909883</v>
      </c>
      <c r="AB205" s="29"/>
      <c r="AC205" s="19">
        <f t="shared" si="75"/>
        <v>11.727394173014757</v>
      </c>
      <c r="AD205" s="19">
        <f t="shared" si="75"/>
        <v>25.385350307486956</v>
      </c>
      <c r="AE205" s="19">
        <f t="shared" si="75"/>
        <v>37.079321978112397</v>
      </c>
      <c r="AF205" s="19">
        <f t="shared" si="75"/>
        <v>46.235919722927228</v>
      </c>
      <c r="AG205" s="19"/>
      <c r="AH205" s="19">
        <f t="shared" si="76"/>
        <v>10.777017702086663</v>
      </c>
      <c r="AI205" s="19">
        <f t="shared" si="76"/>
        <v>25.541837394867372</v>
      </c>
      <c r="AJ205" s="19">
        <f t="shared" si="76"/>
        <v>31.87066824229521</v>
      </c>
      <c r="AK205" s="19">
        <f t="shared" si="76"/>
        <v>53.454275225729496</v>
      </c>
      <c r="AL205" s="29"/>
      <c r="AM205" s="19">
        <f t="shared" si="77"/>
        <v>11.659365071203789</v>
      </c>
      <c r="AN205" s="19">
        <f t="shared" si="77"/>
        <v>11.93784971777699</v>
      </c>
      <c r="AO205" s="19">
        <f t="shared" si="77"/>
        <v>26.198967714574152</v>
      </c>
      <c r="AP205" s="237">
        <f t="shared" si="77"/>
        <v>39.28256413345877</v>
      </c>
      <c r="AQ205" s="29"/>
      <c r="AR205" s="19">
        <f t="shared" si="78"/>
        <v>3.6907706630431836</v>
      </c>
      <c r="AS205" s="19">
        <f t="shared" si="78"/>
        <v>7.9859999942339357</v>
      </c>
      <c r="AT205" s="19">
        <f t="shared" si="78"/>
        <v>24.470949930627967</v>
      </c>
      <c r="AU205" s="19">
        <f t="shared" si="78"/>
        <v>40.861359679762259</v>
      </c>
      <c r="AV205" s="19"/>
      <c r="AW205" s="19">
        <f t="shared" si="79"/>
        <v>13.303489038409285</v>
      </c>
      <c r="AX205" s="200">
        <f t="shared" si="79"/>
        <v>38.517409572942768</v>
      </c>
      <c r="AY205" s="237">
        <f t="shared" si="79"/>
        <v>67.304171345259178</v>
      </c>
      <c r="AZ205" s="320"/>
      <c r="BA205" s="19"/>
      <c r="BB205" s="19">
        <f t="shared" ref="BB205:BC205" si="94">BB57/BB$147</f>
        <v>28.198207723311331</v>
      </c>
      <c r="BC205" s="19">
        <f t="shared" si="94"/>
        <v>56.856384547331174</v>
      </c>
      <c r="BD205" s="19">
        <f t="shared" ref="BD205:BG205" si="95">BD57/BD$147</f>
        <v>98.069066113420234</v>
      </c>
      <c r="BE205" s="19">
        <f t="shared" si="95"/>
        <v>122.64148190939672</v>
      </c>
      <c r="BF205" s="19"/>
      <c r="BG205" s="19">
        <f t="shared" si="95"/>
        <v>27.235076359898756</v>
      </c>
      <c r="BH205" s="200">
        <f t="shared" ref="BH205:BI205" si="96">BH57/BH$147</f>
        <v>52.692081623311431</v>
      </c>
      <c r="BI205" s="200">
        <f t="shared" si="96"/>
        <v>78.119898323203543</v>
      </c>
      <c r="BJ205" s="19">
        <f t="shared" ref="BJ205:BL205" si="97">BJ57/BJ$147</f>
        <v>98.115350055016862</v>
      </c>
      <c r="BK205" s="19"/>
      <c r="BL205" s="19">
        <f t="shared" si="97"/>
        <v>19.625971518649081</v>
      </c>
      <c r="BM205" s="200">
        <f t="shared" ref="BM205:BN205" si="98">BM57/BM$147</f>
        <v>43.295390132709301</v>
      </c>
      <c r="BN205" s="200">
        <f t="shared" si="98"/>
        <v>64.864792942710523</v>
      </c>
      <c r="BO205" s="200">
        <f t="shared" ref="BO205" si="99">BO57/BO$147</f>
        <v>88.542994559510475</v>
      </c>
      <c r="BP205" s="200"/>
      <c r="BQ205" s="19">
        <f t="shared" si="86"/>
        <v>35.68737856378128</v>
      </c>
      <c r="BR205" s="200">
        <f t="shared" si="86"/>
        <v>68.064884540171377</v>
      </c>
      <c r="BS205" s="200">
        <f t="shared" si="86"/>
        <v>98.580330125093084</v>
      </c>
      <c r="BT205" s="200">
        <f t="shared" si="87"/>
        <v>134.4410388386552</v>
      </c>
    </row>
    <row r="206" spans="2:72" x14ac:dyDescent="0.25">
      <c r="B206" s="3" t="s">
        <v>226</v>
      </c>
      <c r="C206" s="52" t="s">
        <v>214</v>
      </c>
      <c r="D206" s="199">
        <f t="shared" si="48"/>
        <v>0</v>
      </c>
      <c r="E206" s="19">
        <f t="shared" si="48"/>
        <v>0</v>
      </c>
      <c r="F206" s="19">
        <f t="shared" si="48"/>
        <v>0</v>
      </c>
      <c r="G206" s="19">
        <f t="shared" si="48"/>
        <v>0</v>
      </c>
      <c r="H206" s="29"/>
      <c r="I206" s="19">
        <f t="shared" si="49"/>
        <v>0</v>
      </c>
      <c r="J206" s="19">
        <f t="shared" si="49"/>
        <v>0</v>
      </c>
      <c r="K206" s="19">
        <f t="shared" si="49"/>
        <v>0</v>
      </c>
      <c r="L206" s="19">
        <f t="shared" si="49"/>
        <v>-3.6423009294147199</v>
      </c>
      <c r="M206" s="29"/>
      <c r="N206" s="19">
        <f t="shared" si="50"/>
        <v>-1.2014039263024505</v>
      </c>
      <c r="O206" s="19">
        <f t="shared" si="50"/>
        <v>-1.3722283845441343</v>
      </c>
      <c r="P206" s="19">
        <f t="shared" si="50"/>
        <v>-1.3281413368449013</v>
      </c>
      <c r="Q206" s="19">
        <f t="shared" si="50"/>
        <v>-1.4575096885353849</v>
      </c>
      <c r="R206" s="29"/>
      <c r="S206" s="19">
        <f t="shared" si="72"/>
        <v>-3.21585286829957E-2</v>
      </c>
      <c r="T206" s="19">
        <f t="shared" si="72"/>
        <v>-0.24391603713098989</v>
      </c>
      <c r="U206" s="200">
        <f t="shared" si="73"/>
        <v>-0.60731101240432739</v>
      </c>
      <c r="V206" s="19">
        <f t="shared" si="73"/>
        <v>-1.4600240493849033</v>
      </c>
      <c r="W206" s="29"/>
      <c r="X206" s="19">
        <f t="shared" si="74"/>
        <v>-0.26799484913899957</v>
      </c>
      <c r="Y206" s="19">
        <f t="shared" si="74"/>
        <v>-1.0247899536424878</v>
      </c>
      <c r="Z206" s="19">
        <f t="shared" si="74"/>
        <v>-2.4719636899250661</v>
      </c>
      <c r="AA206" s="19">
        <f t="shared" si="74"/>
        <v>-5.1465729045616539</v>
      </c>
      <c r="AB206" s="29"/>
      <c r="AC206" s="19">
        <f t="shared" si="75"/>
        <v>-0.42490558597879552</v>
      </c>
      <c r="AD206" s="19">
        <f t="shared" si="75"/>
        <v>-0.46562802873787212</v>
      </c>
      <c r="AE206" s="19">
        <f t="shared" si="75"/>
        <v>-0.49713376669683751</v>
      </c>
      <c r="AF206" s="19">
        <f t="shared" si="75"/>
        <v>-0.68548435467645996</v>
      </c>
      <c r="AG206" s="19"/>
      <c r="AH206" s="19">
        <f t="shared" si="76"/>
        <v>-1.7580779285622614E-2</v>
      </c>
      <c r="AI206" s="19">
        <f t="shared" si="76"/>
        <v>-8.424088850549924E-2</v>
      </c>
      <c r="AJ206" s="19">
        <f t="shared" si="76"/>
        <v>-0.78130340941275278</v>
      </c>
      <c r="AK206" s="19">
        <f t="shared" si="76"/>
        <v>-1.036553666370053</v>
      </c>
      <c r="AL206" s="29"/>
      <c r="AM206" s="19">
        <f t="shared" si="77"/>
        <v>0.15122393088461464</v>
      </c>
      <c r="AN206" s="19">
        <f t="shared" si="77"/>
        <v>0</v>
      </c>
      <c r="AO206" s="19">
        <f t="shared" si="77"/>
        <v>0</v>
      </c>
      <c r="AP206" s="237">
        <f t="shared" si="77"/>
        <v>0</v>
      </c>
      <c r="AQ206" s="29"/>
      <c r="AR206" s="19">
        <f t="shared" si="78"/>
        <v>-0.10545059037266238</v>
      </c>
      <c r="AS206" s="19">
        <f t="shared" si="78"/>
        <v>0</v>
      </c>
      <c r="AT206" s="19">
        <f t="shared" si="78"/>
        <v>0</v>
      </c>
      <c r="AU206" s="19">
        <f t="shared" si="78"/>
        <v>0</v>
      </c>
      <c r="AV206" s="19"/>
      <c r="AW206" s="19">
        <f t="shared" si="79"/>
        <v>-1.3451455043892099E-2</v>
      </c>
      <c r="AX206" s="200">
        <f t="shared" si="79"/>
        <v>0</v>
      </c>
      <c r="AY206" s="237">
        <f t="shared" si="79"/>
        <v>0</v>
      </c>
      <c r="AZ206" s="320"/>
      <c r="BA206" s="19"/>
      <c r="BB206" s="19">
        <f t="shared" ref="BB206:BC206" si="100">BB58/BB$147</f>
        <v>-1.1618544591393215E-2</v>
      </c>
      <c r="BC206" s="19">
        <f t="shared" si="100"/>
        <v>0</v>
      </c>
      <c r="BD206" s="19">
        <f t="shared" ref="BD206:BG206" si="101">BD58/BD$147</f>
        <v>0</v>
      </c>
      <c r="BE206" s="19">
        <f t="shared" si="101"/>
        <v>0</v>
      </c>
      <c r="BF206" s="19"/>
      <c r="BG206" s="19">
        <f t="shared" si="101"/>
        <v>0</v>
      </c>
      <c r="BH206" s="200">
        <f t="shared" ref="BH206:BI206" si="102">BH58/BH$147</f>
        <v>0</v>
      </c>
      <c r="BI206" s="200">
        <f t="shared" si="102"/>
        <v>0</v>
      </c>
      <c r="BJ206" s="19">
        <f t="shared" ref="BJ206:BL206" si="103">BJ58/BJ$147</f>
        <v>0</v>
      </c>
      <c r="BK206" s="19"/>
      <c r="BL206" s="19">
        <f t="shared" si="103"/>
        <v>0</v>
      </c>
      <c r="BM206" s="200">
        <f t="shared" ref="BM206:BN206" si="104">BM58/BM$147</f>
        <v>0</v>
      </c>
      <c r="BN206" s="200">
        <f t="shared" si="104"/>
        <v>0</v>
      </c>
      <c r="BO206" s="200">
        <f t="shared" ref="BO206" si="105">BO58/BO$147</f>
        <v>0</v>
      </c>
      <c r="BP206" s="200"/>
      <c r="BQ206" s="19">
        <f t="shared" si="86"/>
        <v>0</v>
      </c>
      <c r="BR206" s="200">
        <f t="shared" si="86"/>
        <v>0</v>
      </c>
      <c r="BS206" s="200">
        <f t="shared" si="86"/>
        <v>0</v>
      </c>
      <c r="BT206" s="200">
        <f t="shared" si="87"/>
        <v>0</v>
      </c>
    </row>
    <row r="207" spans="2:72" x14ac:dyDescent="0.25">
      <c r="B207" s="3" t="s">
        <v>227</v>
      </c>
      <c r="C207" s="52" t="s">
        <v>215</v>
      </c>
      <c r="D207" s="199">
        <f t="shared" si="48"/>
        <v>0</v>
      </c>
      <c r="E207" s="19">
        <f t="shared" si="48"/>
        <v>0</v>
      </c>
      <c r="F207" s="19">
        <f t="shared" si="48"/>
        <v>0</v>
      </c>
      <c r="G207" s="19">
        <f t="shared" si="48"/>
        <v>0</v>
      </c>
      <c r="H207" s="29"/>
      <c r="I207" s="19">
        <f t="shared" si="49"/>
        <v>0</v>
      </c>
      <c r="J207" s="19">
        <f t="shared" si="49"/>
        <v>0</v>
      </c>
      <c r="K207" s="19">
        <f t="shared" si="49"/>
        <v>0</v>
      </c>
      <c r="L207" s="19">
        <f t="shared" si="49"/>
        <v>0</v>
      </c>
      <c r="M207" s="29"/>
      <c r="N207" s="19">
        <f t="shared" si="50"/>
        <v>0</v>
      </c>
      <c r="O207" s="19">
        <f t="shared" si="50"/>
        <v>0</v>
      </c>
      <c r="P207" s="19">
        <f t="shared" si="50"/>
        <v>0.56516652631697928</v>
      </c>
      <c r="Q207" s="19">
        <f t="shared" si="50"/>
        <v>4.1903403545392317</v>
      </c>
      <c r="R207" s="29"/>
      <c r="S207" s="19">
        <f t="shared" si="72"/>
        <v>16.320453306620315</v>
      </c>
      <c r="T207" s="19">
        <f t="shared" si="72"/>
        <v>24.600674602068409</v>
      </c>
      <c r="U207" s="200"/>
      <c r="V207" s="19"/>
      <c r="W207" s="29"/>
      <c r="X207" s="19"/>
      <c r="Y207" s="19"/>
      <c r="Z207" s="19"/>
      <c r="AA207" s="19"/>
      <c r="AB207" s="29"/>
      <c r="AC207" s="19"/>
      <c r="AD207" s="19"/>
      <c r="AE207" s="19"/>
      <c r="AF207" s="19"/>
      <c r="AG207" s="19"/>
      <c r="AH207" s="19"/>
      <c r="AI207" s="19"/>
      <c r="AJ207" s="19"/>
      <c r="AK207" s="19"/>
      <c r="AL207" s="29"/>
      <c r="AM207" s="19"/>
      <c r="AN207" s="19"/>
      <c r="AO207" s="19"/>
      <c r="AP207" s="19"/>
      <c r="AQ207" s="29"/>
      <c r="AR207" s="19"/>
      <c r="AS207" s="19"/>
      <c r="AT207" s="19"/>
      <c r="AU207" s="19"/>
      <c r="AV207" s="19"/>
      <c r="AW207" s="19"/>
      <c r="AX207" s="200"/>
      <c r="AY207" s="200"/>
      <c r="AZ207" s="320"/>
      <c r="BA207" s="19"/>
      <c r="BB207" s="19"/>
      <c r="BC207" s="19"/>
      <c r="BD207" s="19"/>
      <c r="BE207" s="19"/>
      <c r="BF207" s="19"/>
      <c r="BG207" s="19"/>
      <c r="BH207" s="200"/>
      <c r="BI207" s="200"/>
      <c r="BJ207" s="19"/>
      <c r="BK207" s="19"/>
      <c r="BL207" s="19"/>
      <c r="BM207" s="200"/>
      <c r="BN207" s="200"/>
      <c r="BO207" s="200"/>
      <c r="BP207" s="200"/>
      <c r="BQ207" s="19"/>
      <c r="BR207" s="200"/>
      <c r="BS207" s="200"/>
      <c r="BT207" s="200"/>
    </row>
    <row r="208" spans="2:72" ht="15" thickBot="1" x14ac:dyDescent="0.3">
      <c r="B208" s="50" t="s">
        <v>228</v>
      </c>
      <c r="C208" s="117" t="s">
        <v>216</v>
      </c>
      <c r="D208" s="201">
        <f t="shared" si="48"/>
        <v>-2.0486251082136651</v>
      </c>
      <c r="E208" s="202">
        <f t="shared" si="48"/>
        <v>-1.7950977512320898</v>
      </c>
      <c r="F208" s="202">
        <f t="shared" si="48"/>
        <v>1.3505691684352692</v>
      </c>
      <c r="G208" s="202">
        <f t="shared" si="48"/>
        <v>-3.2161683213852682E-2</v>
      </c>
      <c r="H208" s="45"/>
      <c r="I208" s="202">
        <f t="shared" si="49"/>
        <v>-0.29591440840133881</v>
      </c>
      <c r="J208" s="202">
        <f t="shared" si="49"/>
        <v>-1.5475434359977949</v>
      </c>
      <c r="K208" s="202">
        <f t="shared" si="49"/>
        <v>0.15814277129392415</v>
      </c>
      <c r="L208" s="202">
        <f t="shared" si="49"/>
        <v>-0.94197437829691033</v>
      </c>
      <c r="M208" s="45"/>
      <c r="N208" s="202">
        <f t="shared" si="50"/>
        <v>-2.402807852604901</v>
      </c>
      <c r="O208" s="202">
        <f t="shared" si="50"/>
        <v>0.14294045672334732</v>
      </c>
      <c r="P208" s="202">
        <f t="shared" si="50"/>
        <v>-0.28258326315848964</v>
      </c>
      <c r="Q208" s="202">
        <f t="shared" si="50"/>
        <v>-1.8218871106692311</v>
      </c>
      <c r="R208" s="45"/>
      <c r="S208" s="202">
        <f t="shared" si="72"/>
        <v>-0.43414013722044192</v>
      </c>
      <c r="T208" s="202">
        <f t="shared" si="72"/>
        <v>-0.29618375937334485</v>
      </c>
      <c r="U208" s="203">
        <f>U60/U$147</f>
        <v>0.1012185020673879</v>
      </c>
      <c r="V208" s="202">
        <f>V60/V$147</f>
        <v>-0.90226205299067053</v>
      </c>
      <c r="W208" s="45"/>
      <c r="X208" s="202">
        <f>X60/X$147</f>
        <v>-0.16079690948339972</v>
      </c>
      <c r="Y208" s="202">
        <f>Y60/Y$147</f>
        <v>-0.25619748841062195</v>
      </c>
      <c r="Z208" s="202">
        <f>Z60/Z$147</f>
        <v>4.3881012247190522E-2</v>
      </c>
      <c r="AA208" s="202">
        <f>AA60/AA$147</f>
        <v>-1.7901123146301405</v>
      </c>
      <c r="AB208" s="45"/>
      <c r="AC208" s="202">
        <f>AC60/AC$147</f>
        <v>-8.4981117195759112E-2</v>
      </c>
      <c r="AD208" s="202">
        <f>AD60/AD$147</f>
        <v>-0.34490965091694231</v>
      </c>
      <c r="AE208" s="202">
        <f>AE60/AE$147</f>
        <v>6.8570174716805182E-2</v>
      </c>
      <c r="AF208" s="202">
        <f>AF60/AF$147</f>
        <v>6.2721818452896088</v>
      </c>
      <c r="AG208" s="202"/>
      <c r="AH208" s="202">
        <f>AH60/AH$147</f>
        <v>0.3340348064268297</v>
      </c>
      <c r="AI208" s="202">
        <f>AI60/AI$147</f>
        <v>-0.38750808712529655</v>
      </c>
      <c r="AJ208" s="202">
        <f>AJ60/AJ$147</f>
        <v>-2.0671986040712418</v>
      </c>
      <c r="AK208" s="202">
        <f>AK60/AK$147</f>
        <v>-1.4033341944702253</v>
      </c>
      <c r="AL208" s="45"/>
      <c r="AM208" s="202">
        <f>AM60/AM$147</f>
        <v>-1.0283227300153794</v>
      </c>
      <c r="AN208" s="202">
        <f>AN60/AN$147</f>
        <v>1.7600675865953255</v>
      </c>
      <c r="AO208" s="202">
        <f>AO60/AO$147</f>
        <v>4.5483251868117005</v>
      </c>
      <c r="AP208" s="243">
        <f>AP60/AP$147</f>
        <v>-1.0967605401005005</v>
      </c>
      <c r="AQ208" s="45"/>
      <c r="AR208" s="202">
        <f>AR60/AR$147</f>
        <v>-0.15064370053237483</v>
      </c>
      <c r="AS208" s="202">
        <f>AS60/AS$147</f>
        <v>1.571252706446749</v>
      </c>
      <c r="AT208" s="202">
        <f>AT60/AT$147</f>
        <v>8.5620067309241037</v>
      </c>
      <c r="AU208" s="202">
        <f>AU60/AU$147</f>
        <v>9.7995187563066217</v>
      </c>
      <c r="AV208" s="202"/>
      <c r="AW208" s="202">
        <f>AW60/AW$147</f>
        <v>0.29593201096562616</v>
      </c>
      <c r="AX208" s="203">
        <f>AX60/AX$147</f>
        <v>3.5407475420076713</v>
      </c>
      <c r="AY208" s="243">
        <f>AY60/AY$147</f>
        <v>1.8241443749467958</v>
      </c>
      <c r="AZ208" s="332"/>
      <c r="BA208" s="202"/>
      <c r="BB208" s="202">
        <f>BB60/BB$147</f>
        <v>1.1502359145479282</v>
      </c>
      <c r="BC208" s="202">
        <f>BC60/BC$147</f>
        <v>5.2033159671024611</v>
      </c>
      <c r="BD208" s="202">
        <f>BD60/BD$147</f>
        <v>3.3987835187322535</v>
      </c>
      <c r="BE208" s="202">
        <f>BE60/BE$147</f>
        <v>9.3946847091294732</v>
      </c>
      <c r="BF208" s="202"/>
      <c r="BG208" s="202">
        <f>BG60/BG$147</f>
        <v>1.2367088155352615</v>
      </c>
      <c r="BH208" s="203">
        <f>BH60/BH$147</f>
        <v>1.2093690994491517</v>
      </c>
      <c r="BI208" s="203">
        <f>BI60/BI$147</f>
        <v>-1.0520791260245679</v>
      </c>
      <c r="BJ208" s="202">
        <f>BJ60/BJ$147</f>
        <v>2.9561296286303502</v>
      </c>
      <c r="BK208" s="202"/>
      <c r="BL208" s="202">
        <f>BL60/BL$147</f>
        <v>1.1460421324758587</v>
      </c>
      <c r="BM208" s="203">
        <f>BM60/BM$147</f>
        <v>-3.3083588995957182E-2</v>
      </c>
      <c r="BN208" s="203">
        <f>BN60/BN$147</f>
        <v>0.94247989745818717</v>
      </c>
      <c r="BO208" s="203">
        <f>BO60/BO$147</f>
        <v>-0.81023970131323642</v>
      </c>
      <c r="BP208" s="203"/>
      <c r="BQ208" s="202">
        <f>BQ60/BQ$147</f>
        <v>0.51441266398243279</v>
      </c>
      <c r="BR208" s="203">
        <f>BR60/BR$147</f>
        <v>0.56299448724989831</v>
      </c>
      <c r="BS208" s="203">
        <f>BS60/BS$147</f>
        <v>2.3213393538899521</v>
      </c>
      <c r="BT208" s="203">
        <f>BT60/BT$147</f>
        <v>7.318796990682884</v>
      </c>
    </row>
    <row r="209" spans="2:72" s="17" customFormat="1" ht="15.75" thickBot="1" x14ac:dyDescent="0.3">
      <c r="B209" s="157" t="s">
        <v>231</v>
      </c>
      <c r="C209" s="158" t="s">
        <v>230</v>
      </c>
      <c r="D209" s="153">
        <f>SUM(D200:D208)-D202-D207</f>
        <v>156.91807482107575</v>
      </c>
      <c r="E209" s="153">
        <f>SUM(E200:E208)-E202-E207</f>
        <v>315.28444139821795</v>
      </c>
      <c r="F209" s="153">
        <f>SUM(F200:F208)-F202-F207</f>
        <v>475.46466010675931</v>
      </c>
      <c r="G209" s="153">
        <f>SUM(G200:G208)-G202-G207</f>
        <v>622.61802533697414</v>
      </c>
      <c r="H209" s="153"/>
      <c r="I209" s="153">
        <f>SUM(I200:I208)-I202-I207</f>
        <v>140.09903268867831</v>
      </c>
      <c r="J209" s="153">
        <f>SUM(J200:J208)-J202-J207</f>
        <v>271.59387301761296</v>
      </c>
      <c r="K209" s="153">
        <f>SUM(K200:K208)-K202-K207</f>
        <v>378.72030869468955</v>
      </c>
      <c r="L209" s="153">
        <f>SUM(L200:L208)-L202-L207</f>
        <v>463.57699070585289</v>
      </c>
      <c r="M209" s="153"/>
      <c r="N209" s="153">
        <f>SUM(N200:N208)-N202-N207</f>
        <v>116.65060027289033</v>
      </c>
      <c r="O209" s="153">
        <f>SUM(O200:O208)-O202-O207</f>
        <v>235.27999176662971</v>
      </c>
      <c r="P209" s="153">
        <f>SUM(P200:P208)-P202-P207</f>
        <v>345.96668908493893</v>
      </c>
      <c r="Q209" s="153">
        <f>SUM(Q200:Q208)-Q202-Q207</f>
        <v>506.87502114690392</v>
      </c>
      <c r="R209" s="153"/>
      <c r="S209" s="153">
        <f>SUM(S200:S208)-S202-S207</f>
        <v>183.36793055044146</v>
      </c>
      <c r="T209" s="153">
        <f>SUM(T200:T208)-T202-T207</f>
        <v>331.81292336855023</v>
      </c>
      <c r="U209" s="153">
        <f>SUM(U200:U208)-U202-U207</f>
        <v>507.05408610657963</v>
      </c>
      <c r="V209" s="153">
        <f>SUM(V200:V208)-V202-V207</f>
        <v>672.2344437718491</v>
      </c>
      <c r="W209" s="153"/>
      <c r="X209" s="153">
        <f>SUM(X200:X208)-X202-X207</f>
        <v>137.82975091218748</v>
      </c>
      <c r="Y209" s="153">
        <f>SUM(Y200:Y208)-Y202-Y207</f>
        <v>250.44727811518354</v>
      </c>
      <c r="Z209" s="153">
        <f>SUM(Z200:Z208)-Z202-Z207</f>
        <v>326.86966022932222</v>
      </c>
      <c r="AA209" s="153">
        <f>SUM(AA200:AA208)-AA202-AA207</f>
        <v>445.37994387997895</v>
      </c>
      <c r="AB209" s="153"/>
      <c r="AC209" s="153">
        <f>SUM(AC200:AC208)-AC202-AC207</f>
        <v>126.34992504665466</v>
      </c>
      <c r="AD209" s="153">
        <f>SUM(AD200:AD208)-AD202-AD207</f>
        <v>252.43937350611012</v>
      </c>
      <c r="AE209" s="153">
        <f>SUM(AE200:AE208)-AE202-AE207</f>
        <v>370.62179434433199</v>
      </c>
      <c r="AF209" s="153">
        <f>SUM(AF200:AF208)-AF202-AF207</f>
        <v>510.97717508470015</v>
      </c>
      <c r="AG209" s="153"/>
      <c r="AH209" s="153">
        <f>SUM(AH200:AH208)-AH202-AH207</f>
        <v>139.90784155498477</v>
      </c>
      <c r="AI209" s="153">
        <f>SUM(AI200:AI208)-AI202-AI207</f>
        <v>263.94355186543021</v>
      </c>
      <c r="AJ209" s="153">
        <f>SUM(AJ200:AJ208)-AJ202-AJ207</f>
        <v>414.83955608944621</v>
      </c>
      <c r="AK209" s="153">
        <f>SUM(AK200:AK208)-AK202-AK207</f>
        <v>590.88343076937792</v>
      </c>
      <c r="AL209" s="153"/>
      <c r="AM209" s="153">
        <f>SUM(AM200:AM208)-AM202-AM207</f>
        <v>158.11974213295304</v>
      </c>
      <c r="AN209" s="153">
        <f>SUM(AN200:AN208)-AN202-AN207</f>
        <v>321.93931899158844</v>
      </c>
      <c r="AO209" s="153">
        <f>SUM(AO200:AO208)-AO202-AO207</f>
        <v>453.34202022468116</v>
      </c>
      <c r="AP209" s="244">
        <f>SUM(AP200:AP208)-AP202-AP207</f>
        <v>552.22665560637734</v>
      </c>
      <c r="AQ209" s="153"/>
      <c r="AR209" s="153">
        <f>SUM(AR200:AR208)-AR202-AR207</f>
        <v>109.65354961751564</v>
      </c>
      <c r="AS209" s="153">
        <f>SUM(AS200:AS208)-AS202-AS207</f>
        <v>220.66730669987925</v>
      </c>
      <c r="AT209" s="153">
        <f>SUM(AT200:AT208)-AT202-AT207</f>
        <v>340.72830746363974</v>
      </c>
      <c r="AU209" s="153">
        <f>SUM(AU200:AU208)-AU202-AU207</f>
        <v>489.43537030260688</v>
      </c>
      <c r="AV209" s="153"/>
      <c r="AW209" s="153">
        <f>SUM(AW200:AW208)-AW202-AW207</f>
        <v>211.71245093581777</v>
      </c>
      <c r="AX209" s="259">
        <f>SUM(AX200:AX208)-AX202-AX207</f>
        <v>542.16518731631538</v>
      </c>
      <c r="AY209" s="244">
        <f>SUM(AY200:AY208)-AY202-AY207</f>
        <v>934.84021170884489</v>
      </c>
      <c r="AZ209" s="333"/>
      <c r="BA209" s="153"/>
      <c r="BB209" s="153">
        <f>SUM(BB200:BB208)-BB202-BB207</f>
        <v>649.17456049950442</v>
      </c>
      <c r="BC209" s="153">
        <f>SUM(BC200:BC208)-BC202-BC207</f>
        <v>1067.3875290802453</v>
      </c>
      <c r="BD209" s="153">
        <f>SUM(BD200:BD208)-BD202-BD207</f>
        <v>1497.7447655193409</v>
      </c>
      <c r="BE209" s="153">
        <f>SUM(BE200:BE208)-BE202-BE207</f>
        <v>1988.6680262701059</v>
      </c>
      <c r="BF209" s="153"/>
      <c r="BG209" s="153">
        <f>SUM(BG200:BG208)-BG202-BG207</f>
        <v>358.17835539713474</v>
      </c>
      <c r="BH209" s="259">
        <f>SUM(BH200:BH208)-BH202-BH207</f>
        <v>478.32498478535649</v>
      </c>
      <c r="BI209" s="259">
        <f>SUM(BI200:BI208)-BI202-BI207</f>
        <v>626.21684439145099</v>
      </c>
      <c r="BJ209" s="153">
        <f>SUM(BJ200:BJ208)-BJ202-BJ207</f>
        <v>806.36647092083444</v>
      </c>
      <c r="BK209" s="153"/>
      <c r="BL209" s="153">
        <f>SUM(BL200:BL208)-BL202-BL207</f>
        <v>150.98003131780516</v>
      </c>
      <c r="BM209" s="259">
        <f>SUM(BM200:BM208)-BM202-BM207</f>
        <v>343.97007479096686</v>
      </c>
      <c r="BN209" s="259">
        <f>SUM(BN200:BN208)-BN202-BN207</f>
        <v>497.51850586998654</v>
      </c>
      <c r="BO209" s="259">
        <f>SUM(BO200:BO208)-BO202-BO207</f>
        <v>655.9808653792137</v>
      </c>
      <c r="BP209" s="259"/>
      <c r="BQ209" s="153">
        <f>SUM(BQ200:BQ208)-BQ202-BQ207</f>
        <v>282.28394936036005</v>
      </c>
      <c r="BR209" s="259">
        <f>SUM(BR200:BR208)-BR202-BR207</f>
        <v>602.89815774416149</v>
      </c>
      <c r="BS209" s="259">
        <f>SUM(BS200:BS208)-BS202-BS207</f>
        <v>846.16943656262652</v>
      </c>
      <c r="BT209" s="259">
        <f>SUM(BT200:BT208)-BT202-BT207</f>
        <v>1096.2888198200676</v>
      </c>
    </row>
    <row r="210" spans="2:72" x14ac:dyDescent="0.25">
      <c r="B210" s="152" t="s">
        <v>240</v>
      </c>
      <c r="C210" s="101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H210" s="29"/>
      <c r="AK210" s="16"/>
      <c r="AL210" s="29"/>
      <c r="AM210" s="16"/>
      <c r="AN210" s="16"/>
      <c r="AQ210" s="29"/>
      <c r="AR210" s="16"/>
      <c r="AS210" s="16"/>
      <c r="AT210" s="16"/>
      <c r="AU210" s="16"/>
      <c r="AV210" s="16"/>
      <c r="BR210" s="232"/>
    </row>
    <row r="211" spans="2:72" ht="15" thickBot="1" x14ac:dyDescent="0.3">
      <c r="B211" s="152"/>
      <c r="C211" s="101"/>
      <c r="D211" s="45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H211" s="29"/>
      <c r="AK211" s="16"/>
      <c r="AL211" s="29"/>
      <c r="AM211" s="16"/>
      <c r="AN211" s="16"/>
      <c r="AQ211" s="29"/>
      <c r="AR211" s="16"/>
      <c r="AS211" s="16"/>
      <c r="AT211" s="16"/>
      <c r="AU211" s="16"/>
      <c r="AV211" s="16"/>
      <c r="BR211" s="232"/>
    </row>
    <row r="212" spans="2:72" ht="15.75" thickBot="1" x14ac:dyDescent="0.3">
      <c r="B212" s="63" t="s">
        <v>83</v>
      </c>
      <c r="C212" s="64" t="s">
        <v>44</v>
      </c>
      <c r="D212" s="103" t="s">
        <v>35</v>
      </c>
      <c r="E212" s="103" t="s">
        <v>37</v>
      </c>
      <c r="F212" s="103" t="s">
        <v>36</v>
      </c>
      <c r="G212" s="103" t="s">
        <v>38</v>
      </c>
      <c r="H212" s="103"/>
      <c r="I212" s="103" t="s">
        <v>34</v>
      </c>
      <c r="J212" s="103" t="s">
        <v>39</v>
      </c>
      <c r="K212" s="103" t="s">
        <v>40</v>
      </c>
      <c r="L212" s="103" t="s">
        <v>41</v>
      </c>
      <c r="M212" s="103"/>
      <c r="N212" s="103" t="s">
        <v>164</v>
      </c>
      <c r="O212" s="103" t="s">
        <v>173</v>
      </c>
      <c r="P212" s="103" t="s">
        <v>174</v>
      </c>
      <c r="Q212" s="103" t="s">
        <v>182</v>
      </c>
      <c r="R212" s="103"/>
      <c r="S212" s="103" t="str">
        <f>S154</f>
        <v>3M 2015</v>
      </c>
      <c r="T212" s="103" t="str">
        <f>T154</f>
        <v>6M 2015</v>
      </c>
      <c r="U212" s="103" t="str">
        <f>U154</f>
        <v>9M 2015*</v>
      </c>
      <c r="V212" s="103" t="str">
        <f>V154</f>
        <v>12M 2015*</v>
      </c>
      <c r="W212" s="103"/>
      <c r="X212" s="103" t="str">
        <f>X154</f>
        <v>3M 2016*</v>
      </c>
      <c r="Y212" s="103" t="str">
        <f>Y154</f>
        <v>6M 2016*</v>
      </c>
      <c r="Z212" s="103" t="str">
        <f>Z154</f>
        <v>9M 2016*</v>
      </c>
      <c r="AA212" s="103" t="str">
        <f>AA154</f>
        <v>12M 2016*</v>
      </c>
      <c r="AB212" s="103"/>
      <c r="AC212" s="103" t="str">
        <f>AC154</f>
        <v>3M 2017</v>
      </c>
      <c r="AD212" s="103" t="str">
        <f>AD154</f>
        <v>6M 2017</v>
      </c>
      <c r="AE212" s="103" t="str">
        <f>AE154</f>
        <v>9M 2017</v>
      </c>
      <c r="AF212" s="103" t="str">
        <f>AF154</f>
        <v>12M 2017</v>
      </c>
      <c r="AG212" s="103"/>
      <c r="AH212" s="103" t="str">
        <f>AH$1</f>
        <v>3M 2018</v>
      </c>
      <c r="AI212" s="103" t="str">
        <f>AI$1</f>
        <v>6M 2018</v>
      </c>
      <c r="AJ212" s="103" t="str">
        <f>AJ$1</f>
        <v>9M 2018</v>
      </c>
      <c r="AK212" s="103" t="str">
        <f>AK$1</f>
        <v>12M 2018</v>
      </c>
      <c r="AL212" s="103"/>
      <c r="AM212" s="103" t="str">
        <f>AM$1</f>
        <v>3M 2019</v>
      </c>
      <c r="AN212" s="103" t="str">
        <f>AN$1</f>
        <v>6M 2019</v>
      </c>
      <c r="AO212" s="103" t="str">
        <f>AO$1</f>
        <v>9M 2019</v>
      </c>
      <c r="AP212" s="103" t="str">
        <f>AP$1</f>
        <v>12М 2019</v>
      </c>
      <c r="AQ212" s="103"/>
      <c r="AR212" s="103" t="str">
        <f>AR$1</f>
        <v>3M 2020</v>
      </c>
      <c r="AS212" s="103" t="str">
        <f>AS$1</f>
        <v>6M 2020</v>
      </c>
      <c r="AT212" s="103" t="str">
        <f>AT$1</f>
        <v>9M 2020</v>
      </c>
      <c r="AU212" s="103" t="str">
        <f>AU$1</f>
        <v>12M 2020</v>
      </c>
      <c r="AV212" s="103"/>
      <c r="AW212" s="103" t="str">
        <f>AW$1</f>
        <v>3M 2021</v>
      </c>
      <c r="AX212" s="184" t="str">
        <f>AX$1</f>
        <v>6M 2021</v>
      </c>
      <c r="AY212" s="184" t="str">
        <f>AY$1</f>
        <v>9M 2021</v>
      </c>
      <c r="AZ212" s="103" t="str">
        <f>AZ$1</f>
        <v>12M 2021</v>
      </c>
      <c r="BA212" s="103"/>
      <c r="BB212" s="103" t="str">
        <f>BB$1</f>
        <v>3M 2022</v>
      </c>
      <c r="BC212" s="103" t="str">
        <f>BC$1</f>
        <v>6M 2022</v>
      </c>
      <c r="BD212" s="103" t="str">
        <f>BD$1</f>
        <v>9M 2022</v>
      </c>
      <c r="BE212" s="103" t="str">
        <f>BE$1</f>
        <v>12M 2022</v>
      </c>
      <c r="BF212" s="103"/>
      <c r="BG212" s="103" t="str">
        <f>BG$1</f>
        <v>3M 2023</v>
      </c>
      <c r="BH212" s="184" t="str">
        <f>BH$1</f>
        <v>6M 2023</v>
      </c>
      <c r="BI212" s="184" t="str">
        <f>BI$1</f>
        <v>9M 2023</v>
      </c>
      <c r="BJ212" s="103" t="str">
        <f>BJ$1</f>
        <v>12M 2023</v>
      </c>
      <c r="BK212" s="103"/>
      <c r="BL212" s="103" t="str">
        <f>BL$1</f>
        <v>3M 2024</v>
      </c>
      <c r="BM212" s="184" t="str">
        <f>BM$1</f>
        <v>6M 2024</v>
      </c>
      <c r="BN212" s="184" t="str">
        <f>BN$1</f>
        <v>9M 2024</v>
      </c>
      <c r="BO212" s="184" t="str">
        <f>BO$1</f>
        <v>12M 2024</v>
      </c>
      <c r="BP212" s="184"/>
      <c r="BQ212" s="103" t="str">
        <f>BQ$1</f>
        <v>3M 2025</v>
      </c>
      <c r="BR212" s="184" t="str">
        <f>BR$1</f>
        <v>6M 2025</v>
      </c>
      <c r="BS212" s="184" t="str">
        <f>BS$1</f>
        <v>9M 2025</v>
      </c>
      <c r="BT212" s="184" t="str">
        <f>BT$1</f>
        <v>12M 2025</v>
      </c>
    </row>
    <row r="213" spans="2:72" x14ac:dyDescent="0.25">
      <c r="B213" s="215" t="s">
        <v>11</v>
      </c>
      <c r="C213" s="216" t="s">
        <v>74</v>
      </c>
      <c r="D213" s="28">
        <f>D65/D148</f>
        <v>586.50036483657368</v>
      </c>
      <c r="E213" s="28">
        <f>E65/E148</f>
        <v>1121.7391039373008</v>
      </c>
      <c r="F213" s="28">
        <f>F65/F148</f>
        <v>845.55696075609137</v>
      </c>
      <c r="G213" s="28">
        <f>G65/G148</f>
        <v>769.86899419544534</v>
      </c>
      <c r="H213" s="28"/>
      <c r="I213" s="28">
        <f>I65/I148</f>
        <v>718.4220516417123</v>
      </c>
      <c r="J213" s="28">
        <f>J65/J148</f>
        <v>743.312238221896</v>
      </c>
      <c r="K213" s="28">
        <f>K65/K148</f>
        <v>779.65441442444137</v>
      </c>
      <c r="L213" s="28">
        <f>L65/L148</f>
        <v>839.22002370971495</v>
      </c>
      <c r="M213" s="28"/>
      <c r="N213" s="28">
        <f>N65/N148</f>
        <v>641.52032527159668</v>
      </c>
      <c r="O213" s="28">
        <f>O65/O148</f>
        <v>920.38203302944339</v>
      </c>
      <c r="P213" s="28">
        <f>P65/P148</f>
        <v>871.8955177649251</v>
      </c>
      <c r="Q213" s="28">
        <f>Q65/Q148</f>
        <v>934.24270864439791</v>
      </c>
      <c r="R213" s="28"/>
      <c r="S213" s="28">
        <f>S65/S148</f>
        <v>517.29003853633753</v>
      </c>
      <c r="T213" s="28">
        <f>T65/T148</f>
        <v>510.80613788631945</v>
      </c>
      <c r="U213" s="28">
        <f>U65/U148</f>
        <v>455.53295982438738</v>
      </c>
      <c r="V213" s="28">
        <f>V65/V148</f>
        <v>178.30020018468031</v>
      </c>
      <c r="W213" s="28"/>
      <c r="X213" s="28">
        <f>X65/X148</f>
        <v>391.79027209958639</v>
      </c>
      <c r="Y213" s="28">
        <f>Y65/Y148</f>
        <v>626.26152589191929</v>
      </c>
      <c r="Z213" s="28">
        <f>Z65/Z148</f>
        <v>652.45787951189163</v>
      </c>
      <c r="AA213" s="28">
        <f>AA65/AA148</f>
        <v>657.5673995868566</v>
      </c>
      <c r="AB213" s="28"/>
      <c r="AC213" s="28">
        <f>AC65/AC148</f>
        <v>532.33625232582278</v>
      </c>
      <c r="AD213" s="28">
        <f>AD65/AD148</f>
        <v>75.703852891149268</v>
      </c>
      <c r="AE213" s="28">
        <f>AE65/AE148</f>
        <v>84.251312979493903</v>
      </c>
      <c r="AF213" s="28">
        <f>AF65/AF148</f>
        <v>328.64469220592986</v>
      </c>
      <c r="AG213" s="28"/>
      <c r="AH213" s="28">
        <f>AH65/AH148</f>
        <v>322.83300940017358</v>
      </c>
      <c r="AI213" s="28">
        <f>AI65/AI148</f>
        <v>335.05692637416041</v>
      </c>
      <c r="AJ213" s="28">
        <f>AJ65/AJ148</f>
        <v>291.91682954569711</v>
      </c>
      <c r="AK213" s="28">
        <f>AK65/AK148</f>
        <v>252.46651101329195</v>
      </c>
      <c r="AL213" s="28"/>
      <c r="AM213" s="28">
        <f>AM65/AM148</f>
        <v>319.67399246462867</v>
      </c>
      <c r="AN213" s="28">
        <f>AN65/AN148</f>
        <v>210.85808141341502</v>
      </c>
      <c r="AO213" s="28">
        <f>AO65/AO148</f>
        <v>221.07998683548706</v>
      </c>
      <c r="AP213" s="245">
        <f>AP65/AP148</f>
        <v>214.64905493355215</v>
      </c>
      <c r="AQ213" s="28"/>
      <c r="AR213" s="28">
        <f>AR65/AR148</f>
        <v>181.27552825394784</v>
      </c>
      <c r="AS213" s="28">
        <f>AS65/AS148</f>
        <v>260.35255956644119</v>
      </c>
      <c r="AT213" s="28">
        <f>AT65/AT148</f>
        <v>476.94344571403474</v>
      </c>
      <c r="AU213" s="28">
        <f>AU65/AU148</f>
        <v>499.63655166719235</v>
      </c>
      <c r="AV213" s="28"/>
      <c r="AW213" s="28">
        <f>AW65/AW148</f>
        <v>489.02080914318327</v>
      </c>
      <c r="AX213" s="260">
        <f>AX65/AX148</f>
        <v>251.90577057796978</v>
      </c>
      <c r="AY213" s="245">
        <f>AY65/AY148</f>
        <v>113.15158711833844</v>
      </c>
      <c r="AZ213" s="334"/>
      <c r="BA213" s="28"/>
      <c r="BB213" s="334"/>
      <c r="BC213" s="334"/>
      <c r="BD213" s="334"/>
      <c r="BE213" s="28">
        <f>BE65/BE148</f>
        <v>131.08228185534031</v>
      </c>
      <c r="BF213" s="28"/>
      <c r="BG213" s="334"/>
      <c r="BH213" s="260">
        <f>BH65/BH148</f>
        <v>72.316482849825533</v>
      </c>
      <c r="BI213" s="260">
        <f>BI65/BI148</f>
        <v>287.55413710661742</v>
      </c>
      <c r="BJ213" s="28">
        <f>BJ65/BJ148</f>
        <v>642.40263222739202</v>
      </c>
      <c r="BK213" s="28"/>
      <c r="BL213" s="28">
        <f>BL65/BL148</f>
        <v>721.61834441244616</v>
      </c>
      <c r="BM213" s="260">
        <f>BM65/BM148</f>
        <v>974.99650137612537</v>
      </c>
      <c r="BN213" s="260">
        <f>BN65/BN148</f>
        <v>897.63419427348606</v>
      </c>
      <c r="BO213" s="260">
        <f>BO65/BO148</f>
        <v>910.51606171143305</v>
      </c>
      <c r="BP213" s="260"/>
      <c r="BQ213" s="28">
        <f>BQ65/BQ148</f>
        <v>748.10023266846963</v>
      </c>
      <c r="BR213" s="260">
        <f>BR65/BR148</f>
        <v>829.28818570509179</v>
      </c>
      <c r="BS213" s="260">
        <f>BS65/BS148</f>
        <v>897.17814924047525</v>
      </c>
      <c r="BT213" s="260">
        <f>BT65/BT148</f>
        <v>831.19957763781429</v>
      </c>
    </row>
    <row r="214" spans="2:72" x14ac:dyDescent="0.25">
      <c r="B214" s="215" t="s">
        <v>12</v>
      </c>
      <c r="C214" s="216" t="s">
        <v>75</v>
      </c>
      <c r="D214" s="29">
        <f>D66/D148</f>
        <v>1180.4679455268308</v>
      </c>
      <c r="E214" s="29">
        <f>E66/E148</f>
        <v>1114.3648546937707</v>
      </c>
      <c r="F214" s="29">
        <f>F66/F148</f>
        <v>1108.5522804679642</v>
      </c>
      <c r="G214" s="29">
        <f>G66/G148</f>
        <v>1256.9182193219569</v>
      </c>
      <c r="H214" s="29"/>
      <c r="I214" s="29">
        <f>I66/I148</f>
        <v>1275.1500801070667</v>
      </c>
      <c r="J214" s="29">
        <f>J66/J148</f>
        <v>1084.074719496163</v>
      </c>
      <c r="K214" s="29">
        <f>K66/K148</f>
        <v>981.32329162686153</v>
      </c>
      <c r="L214" s="29">
        <f>L66/L148</f>
        <v>694.1813426542659</v>
      </c>
      <c r="M214" s="29"/>
      <c r="N214" s="29">
        <f>N66/N148</f>
        <v>826.20891022246133</v>
      </c>
      <c r="O214" s="29">
        <f>O66/O148</f>
        <v>773.34332423447688</v>
      </c>
      <c r="P214" s="29">
        <f>P66/P148</f>
        <v>715.11630859226227</v>
      </c>
      <c r="Q214" s="29">
        <f>Q66/Q148</f>
        <v>497.73900430868991</v>
      </c>
      <c r="R214" s="29"/>
      <c r="S214" s="29">
        <f>S66/S148</f>
        <v>1015.6796540794981</v>
      </c>
      <c r="T214" s="29">
        <f>T66/T148</f>
        <v>990.99488509473383</v>
      </c>
      <c r="U214" s="29">
        <f>U66/U148</f>
        <v>953.77638076776168</v>
      </c>
      <c r="V214" s="29">
        <f>V66/V148</f>
        <v>941.38938321439798</v>
      </c>
      <c r="W214" s="29"/>
      <c r="X214" s="29">
        <f>X66/X148</f>
        <v>808.48898644531084</v>
      </c>
      <c r="Y214" s="29">
        <f>Y66/Y148</f>
        <v>660.77889740497221</v>
      </c>
      <c r="Z214" s="29">
        <f>Z66/Z148</f>
        <v>623.19797460658253</v>
      </c>
      <c r="AA214" s="29">
        <f>AA66/AA148</f>
        <v>646.76895785969941</v>
      </c>
      <c r="AB214" s="29"/>
      <c r="AC214" s="29">
        <f>AC66/AC148</f>
        <v>632.49961421053285</v>
      </c>
      <c r="AD214" s="29">
        <f>AD66/AD148</f>
        <v>1080.7558538050789</v>
      </c>
      <c r="AE214" s="29">
        <f>AE66/AE148</f>
        <v>1140.5986876237787</v>
      </c>
      <c r="AF214" s="29">
        <f>AF66/AF148</f>
        <v>965.15289877465705</v>
      </c>
      <c r="AG214" s="29"/>
      <c r="AH214" s="29">
        <f>AH66/AH148</f>
        <v>965.61768203559257</v>
      </c>
      <c r="AI214" s="29">
        <f>AI66/AI148</f>
        <v>1114.2909499414402</v>
      </c>
      <c r="AJ214" s="29">
        <f>AJ66/AJ148</f>
        <v>1041.4602092372993</v>
      </c>
      <c r="AK214" s="29">
        <f>AK66/AK148</f>
        <v>963.65944730576666</v>
      </c>
      <c r="AL214" s="29"/>
      <c r="AM214" s="29">
        <f>AM66/AM148</f>
        <v>949.75337801828073</v>
      </c>
      <c r="AN214" s="29">
        <f>AN66/AN148</f>
        <v>1061.8369068229235</v>
      </c>
      <c r="AO214" s="29">
        <f>AO66/AO148</f>
        <v>1098.1501375443215</v>
      </c>
      <c r="AP214" s="234">
        <f>AP66/AP148</f>
        <v>1183.2997607651637</v>
      </c>
      <c r="AQ214" s="29"/>
      <c r="AR214" s="29">
        <f>AR66/AR148</f>
        <v>1366.3396906056025</v>
      </c>
      <c r="AS214" s="29">
        <f>AS66/AS148</f>
        <v>1384.9492432592388</v>
      </c>
      <c r="AT214" s="29">
        <f>AT66/AT148</f>
        <v>1216.5226612452861</v>
      </c>
      <c r="AU214" s="29">
        <f>AU66/AU148</f>
        <v>1058.6024903994141</v>
      </c>
      <c r="AV214" s="29"/>
      <c r="AW214" s="29">
        <f>AW66/AW148</f>
        <v>984.4086639375555</v>
      </c>
      <c r="AX214" s="185">
        <f>AX66/AX148</f>
        <v>1130.446317168309</v>
      </c>
      <c r="AY214" s="234">
        <f>AY66/AY148</f>
        <v>1127.6126705588722</v>
      </c>
      <c r="AZ214" s="335"/>
      <c r="BA214" s="29"/>
      <c r="BB214" s="335"/>
      <c r="BC214" s="335"/>
      <c r="BD214" s="335"/>
      <c r="BE214" s="29">
        <f>BE66/BE148</f>
        <v>976.39239381553216</v>
      </c>
      <c r="BF214" s="29"/>
      <c r="BG214" s="335"/>
      <c r="BH214" s="185">
        <f>BH66/BH148</f>
        <v>970.63105150739773</v>
      </c>
      <c r="BI214" s="185">
        <f>BI66/BI148</f>
        <v>871.08003206908199</v>
      </c>
      <c r="BJ214" s="29">
        <f>BJ66/BJ148</f>
        <v>511.80588772448579</v>
      </c>
      <c r="BK214" s="29"/>
      <c r="BL214" s="29">
        <f>BL66/BL148</f>
        <v>443.03098542753827</v>
      </c>
      <c r="BM214" s="185">
        <f>BM66/BM148</f>
        <v>613.27377898026771</v>
      </c>
      <c r="BN214" s="185">
        <f>BN66/BN148</f>
        <v>551.30586349643954</v>
      </c>
      <c r="BO214" s="185">
        <f>BO66/BO148</f>
        <v>777.88388439383675</v>
      </c>
      <c r="BP214" s="185"/>
      <c r="BQ214" s="29">
        <f>BQ66/BQ148</f>
        <v>969.78655924322402</v>
      </c>
      <c r="BR214" s="185">
        <f>BR66/BR148</f>
        <v>911.06622402620155</v>
      </c>
      <c r="BS214" s="185">
        <f>BS66/BS148</f>
        <v>785.15608030158955</v>
      </c>
      <c r="BT214" s="185">
        <f>BT66/BT148</f>
        <v>968.46728802314306</v>
      </c>
    </row>
    <row r="215" spans="2:72" x14ac:dyDescent="0.25">
      <c r="B215" s="37" t="s">
        <v>15</v>
      </c>
      <c r="C215" s="30" t="s">
        <v>71</v>
      </c>
      <c r="D215" s="31">
        <f>SUM(D213:D214)</f>
        <v>1766.9683103634045</v>
      </c>
      <c r="E215" s="31">
        <f>SUM(E213:E214)</f>
        <v>2236.1039586310717</v>
      </c>
      <c r="F215" s="31">
        <f>SUM(F213:F214)</f>
        <v>1954.1092412240555</v>
      </c>
      <c r="G215" s="31">
        <f>SUM(G213:G214)</f>
        <v>2026.7872135174023</v>
      </c>
      <c r="H215" s="31"/>
      <c r="I215" s="31">
        <f>SUM(I213:I214)</f>
        <v>1993.5721317487792</v>
      </c>
      <c r="J215" s="31">
        <f>SUM(J213:J214)</f>
        <v>1827.386957718059</v>
      </c>
      <c r="K215" s="31">
        <f>SUM(K213:K214)</f>
        <v>1760.9777060513029</v>
      </c>
      <c r="L215" s="31">
        <f>SUM(L213:L214)</f>
        <v>1533.4013663639807</v>
      </c>
      <c r="M215" s="31"/>
      <c r="N215" s="31">
        <f>SUM(N213:N214)</f>
        <v>1467.729235494058</v>
      </c>
      <c r="O215" s="31">
        <f>SUM(O213:O214)</f>
        <v>1693.7253572639202</v>
      </c>
      <c r="P215" s="31">
        <f>SUM(P213:P214)</f>
        <v>1587.0118263571874</v>
      </c>
      <c r="Q215" s="31">
        <f>SUM(Q213:Q214)</f>
        <v>1431.9817129530879</v>
      </c>
      <c r="R215" s="31"/>
      <c r="S215" s="31">
        <f>SUM(S213:S214)</f>
        <v>1532.9696926158356</v>
      </c>
      <c r="T215" s="31">
        <f>SUM(T213:T214)</f>
        <v>1501.8010229810534</v>
      </c>
      <c r="U215" s="31">
        <f>SUM(U213:U214)</f>
        <v>1409.3093405921491</v>
      </c>
      <c r="V215" s="31">
        <f>SUM(V213:V214)</f>
        <v>1119.6895833990784</v>
      </c>
      <c r="W215" s="31"/>
      <c r="X215" s="31">
        <f>SUM(X213:X214)</f>
        <v>1200.2792585448972</v>
      </c>
      <c r="Y215" s="31">
        <f>SUM(Y213:Y214)</f>
        <v>1287.0404232968915</v>
      </c>
      <c r="Z215" s="31">
        <f>SUM(Z213:Z214)</f>
        <v>1275.6558541184741</v>
      </c>
      <c r="AA215" s="31">
        <f>SUM(AA213:AA214)</f>
        <v>1304.3363574465561</v>
      </c>
      <c r="AB215" s="31"/>
      <c r="AC215" s="31">
        <f>SUM(AC213:AC214)</f>
        <v>1164.8358665363558</v>
      </c>
      <c r="AD215" s="31">
        <f>SUM(AD213:AD214)</f>
        <v>1156.4597066962283</v>
      </c>
      <c r="AE215" s="31">
        <f>SUM(AE213:AE214)</f>
        <v>1224.8500006032725</v>
      </c>
      <c r="AF215" s="31">
        <f>SUM(AF213:AF214)</f>
        <v>1293.7975909805868</v>
      </c>
      <c r="AG215" s="31"/>
      <c r="AH215" s="31">
        <f>SUM(AH213:AH214)</f>
        <v>1288.4506914357662</v>
      </c>
      <c r="AI215" s="31">
        <f>SUM(AI213:AI214)</f>
        <v>1449.3478763156006</v>
      </c>
      <c r="AJ215" s="31">
        <f>SUM(AJ213:AJ214)</f>
        <v>1333.3770387829964</v>
      </c>
      <c r="AK215" s="31">
        <f>SUM(AK213:AK214)</f>
        <v>1216.1259583190586</v>
      </c>
      <c r="AL215" s="31"/>
      <c r="AM215" s="31">
        <f>SUM(AM213:AM214)</f>
        <v>1269.4273704829093</v>
      </c>
      <c r="AN215" s="31">
        <f>SUM(AN213:AN214)</f>
        <v>1272.6949882363385</v>
      </c>
      <c r="AO215" s="31">
        <f>SUM(AO213:AO214)</f>
        <v>1319.2301243798086</v>
      </c>
      <c r="AP215" s="221">
        <f>SUM(AP213:AP214)</f>
        <v>1397.9488156987159</v>
      </c>
      <c r="AQ215" s="31"/>
      <c r="AR215" s="31">
        <f>SUM(AR213:AR214)</f>
        <v>1547.6152188595504</v>
      </c>
      <c r="AS215" s="31">
        <f>SUM(AS213:AS214)</f>
        <v>1645.3018028256799</v>
      </c>
      <c r="AT215" s="31">
        <f>SUM(AT213:AT214)</f>
        <v>1693.4661069593208</v>
      </c>
      <c r="AU215" s="31">
        <f>SUM(AU213:AU214)</f>
        <v>1558.2390420666065</v>
      </c>
      <c r="AV215" s="31"/>
      <c r="AW215" s="31">
        <f>SUM(AW213:AW214)</f>
        <v>1473.4294730807387</v>
      </c>
      <c r="AX215" s="151">
        <f>SUM(AX213:AX214)</f>
        <v>1382.3520877462788</v>
      </c>
      <c r="AY215" s="221">
        <f>SUM(AY213:AY214)</f>
        <v>1240.7642576772107</v>
      </c>
      <c r="AZ215" s="317"/>
      <c r="BA215" s="31"/>
      <c r="BB215" s="317"/>
      <c r="BC215" s="317"/>
      <c r="BD215" s="317"/>
      <c r="BE215" s="31">
        <f>SUM(BE213:BE214)</f>
        <v>1107.4746756708726</v>
      </c>
      <c r="BF215" s="31"/>
      <c r="BG215" s="317"/>
      <c r="BH215" s="151">
        <f>SUM(BH213:BH214)</f>
        <v>1042.9475343572233</v>
      </c>
      <c r="BI215" s="151">
        <f>SUM(BI213:BI214)</f>
        <v>1158.6341691756993</v>
      </c>
      <c r="BJ215" s="31">
        <f>SUM(BJ213:BJ214)</f>
        <v>1154.2085199518779</v>
      </c>
      <c r="BK215" s="31"/>
      <c r="BL215" s="31">
        <f>SUM(BL213:BL214)</f>
        <v>1164.6493298399844</v>
      </c>
      <c r="BM215" s="151">
        <f>SUM(BM213:BM214)</f>
        <v>1588.270280356393</v>
      </c>
      <c r="BN215" s="151">
        <f>SUM(BN213:BN214)</f>
        <v>1448.9400577699257</v>
      </c>
      <c r="BO215" s="151">
        <f>SUM(BO213:BO214)</f>
        <v>1688.3999461052699</v>
      </c>
      <c r="BP215" s="151"/>
      <c r="BQ215" s="31">
        <f>SUM(BQ213:BQ214)</f>
        <v>1717.8867919116938</v>
      </c>
      <c r="BR215" s="151">
        <f>SUM(BR213:BR214)</f>
        <v>1740.3544097312933</v>
      </c>
      <c r="BS215" s="151">
        <f>SUM(BS213:BS214)</f>
        <v>1682.3342295420648</v>
      </c>
      <c r="BT215" s="151">
        <f>SUM(BT213:BT214)</f>
        <v>1799.6668656609572</v>
      </c>
    </row>
    <row r="216" spans="2:72" x14ac:dyDescent="0.25">
      <c r="B216" s="215" t="s">
        <v>76</v>
      </c>
      <c r="C216" s="216" t="s">
        <v>72</v>
      </c>
      <c r="D216" s="29">
        <f>D68/D148</f>
        <v>685.21082098458146</v>
      </c>
      <c r="E216" s="29">
        <f>E68/E148</f>
        <v>1136.5180745286727</v>
      </c>
      <c r="F216" s="29">
        <f>F68/F148</f>
        <v>569.59138852860417</v>
      </c>
      <c r="G216" s="29">
        <f>G68/G148</f>
        <v>903.87091038992253</v>
      </c>
      <c r="H216" s="29"/>
      <c r="I216" s="29">
        <f>I68/I148</f>
        <v>885.16700232278322</v>
      </c>
      <c r="J216" s="29">
        <f>J68/J148</f>
        <v>749.3044727750771</v>
      </c>
      <c r="K216" s="29">
        <f>K68/K148</f>
        <v>602.96613706558333</v>
      </c>
      <c r="L216" s="29">
        <f>L68/L148</f>
        <v>390.69088153697618</v>
      </c>
      <c r="M216" s="29"/>
      <c r="N216" s="29">
        <f>N68/N148</f>
        <v>534.84312258491161</v>
      </c>
      <c r="O216" s="29">
        <f>O68/O148</f>
        <v>567.04310954904167</v>
      </c>
      <c r="P216" s="29">
        <f>P68/P148</f>
        <v>466.55461502135245</v>
      </c>
      <c r="Q216" s="29">
        <f>Q68/Q148</f>
        <v>440.34313098132901</v>
      </c>
      <c r="R216" s="29"/>
      <c r="S216" s="29">
        <f>S68/S148</f>
        <v>648.05359852080664</v>
      </c>
      <c r="T216" s="29">
        <f>T68/T148</f>
        <v>581.01001368777463</v>
      </c>
      <c r="U216" s="29">
        <f>U68/U148</f>
        <v>573.29244965404371</v>
      </c>
      <c r="V216" s="29">
        <f>V68/V148</f>
        <v>417.39672103256328</v>
      </c>
      <c r="W216" s="29"/>
      <c r="X216" s="29">
        <f>X68/X148</f>
        <v>560.12933457185284</v>
      </c>
      <c r="Y216" s="29">
        <f>Y68/Y148</f>
        <v>361.43640820137733</v>
      </c>
      <c r="Z216" s="29">
        <f>Z68/Z148</f>
        <v>338.38890023607422</v>
      </c>
      <c r="AA216" s="29">
        <f>AA68/AA148</f>
        <v>447.89628220367342</v>
      </c>
      <c r="AB216" s="29"/>
      <c r="AC216" s="29">
        <f>AC68/AC148</f>
        <v>253.68096364000789</v>
      </c>
      <c r="AD216" s="29">
        <f>AD68/AD148</f>
        <v>241.4974909241692</v>
      </c>
      <c r="AE216" s="29">
        <f>AE68/AE148</f>
        <v>327.50801921509077</v>
      </c>
      <c r="AF216" s="29">
        <f>AF68/AF148</f>
        <v>248.29774896614941</v>
      </c>
      <c r="AG216" s="29"/>
      <c r="AH216" s="29">
        <f>AH68/AH148</f>
        <v>192.87556600989438</v>
      </c>
      <c r="AI216" s="29">
        <f>AI68/AI148</f>
        <v>316.03100874013052</v>
      </c>
      <c r="AJ216" s="29">
        <f>AJ68/AJ148</f>
        <v>203.56575484901802</v>
      </c>
      <c r="AK216" s="29">
        <f>AK68/AK148</f>
        <v>150.56729033576792</v>
      </c>
      <c r="AL216" s="29"/>
      <c r="AM216" s="29">
        <f>AM68/AM148</f>
        <v>224.94890684594196</v>
      </c>
      <c r="AN216" s="29">
        <f>AN68/AN148</f>
        <v>132.85644528153517</v>
      </c>
      <c r="AO216" s="29">
        <f>AO68/AO148</f>
        <v>97.911065021516535</v>
      </c>
      <c r="AP216" s="234">
        <f>AP68/AP148</f>
        <v>183.44029709703628</v>
      </c>
      <c r="AQ216" s="29"/>
      <c r="AR216" s="29">
        <f>AR68/AR148</f>
        <v>289.41562409545554</v>
      </c>
      <c r="AS216" s="29">
        <f>AS68/AS148</f>
        <v>345.26877985112498</v>
      </c>
      <c r="AT216" s="29">
        <f>AT68/AT148</f>
        <v>266.80220118090722</v>
      </c>
      <c r="AU216" s="29">
        <f>AU68/AU148</f>
        <v>210.31272800122369</v>
      </c>
      <c r="AV216" s="29"/>
      <c r="AW216" s="29">
        <f>AW68/AW148</f>
        <v>159.54601115157664</v>
      </c>
      <c r="AX216" s="185">
        <f>AX68/AX148</f>
        <v>209.23751214207647</v>
      </c>
      <c r="AY216" s="234">
        <f>AY68/AY148</f>
        <v>223.43074842497609</v>
      </c>
      <c r="AZ216" s="335"/>
      <c r="BA216" s="29"/>
      <c r="BB216" s="335"/>
      <c r="BC216" s="335"/>
      <c r="BD216" s="335"/>
      <c r="BE216" s="29">
        <f>BE68/BE148</f>
        <v>546.97707481784255</v>
      </c>
      <c r="BF216" s="29"/>
      <c r="BG216" s="335"/>
      <c r="BH216" s="185">
        <f>BH68/BH148</f>
        <v>675.41342990850717</v>
      </c>
      <c r="BI216" s="185">
        <f>BI68/BI148</f>
        <v>813.68623010695512</v>
      </c>
      <c r="BJ216" s="29">
        <f>BJ68/BJ148</f>
        <v>874.37268852236025</v>
      </c>
      <c r="BK216" s="29"/>
      <c r="BL216" s="29">
        <f>BL68/BL148</f>
        <v>454.53954918476495</v>
      </c>
      <c r="BM216" s="185">
        <f>BM68/BM148</f>
        <v>501.53939450482807</v>
      </c>
      <c r="BN216" s="185">
        <f>BN68/BN148</f>
        <v>334.69021470652319</v>
      </c>
      <c r="BO216" s="185">
        <f>BO68/BO148</f>
        <v>672.09088933189219</v>
      </c>
      <c r="BP216" s="185"/>
      <c r="BQ216" s="29">
        <f>BQ68/BQ148</f>
        <v>539.5470672659244</v>
      </c>
      <c r="BR216" s="185">
        <f>BR68/BR148</f>
        <v>413.03198098600075</v>
      </c>
      <c r="BS216" s="185">
        <f>BS68/BS148</f>
        <v>245.36730881550812</v>
      </c>
      <c r="BT216" s="185">
        <f>BT68/BT148</f>
        <v>329.01809740152663</v>
      </c>
    </row>
    <row r="217" spans="2:72" x14ac:dyDescent="0.25">
      <c r="B217" s="215" t="s">
        <v>13</v>
      </c>
      <c r="C217" s="216" t="s">
        <v>73</v>
      </c>
      <c r="D217" s="29">
        <f>D69/D148</f>
        <v>0</v>
      </c>
      <c r="E217" s="29">
        <f>E69/E148</f>
        <v>0</v>
      </c>
      <c r="F217" s="29">
        <f>F69/F148</f>
        <v>0</v>
      </c>
      <c r="G217" s="29">
        <f>G69/G148</f>
        <v>47.246375857266564</v>
      </c>
      <c r="H217" s="29"/>
      <c r="I217" s="29">
        <f>I69/I148</f>
        <v>46.680865027635328</v>
      </c>
      <c r="J217" s="29">
        <f>J69/J148</f>
        <v>23.449203583111679</v>
      </c>
      <c r="K217" s="29">
        <f>K69/K148</f>
        <v>23.713019901005097</v>
      </c>
      <c r="L217" s="29">
        <f>L69/L148</f>
        <v>23.434731065837234</v>
      </c>
      <c r="M217" s="29"/>
      <c r="N217" s="29">
        <f>N69/N148</f>
        <v>21.492359984420141</v>
      </c>
      <c r="O217" s="29">
        <f>O69/O148</f>
        <v>0</v>
      </c>
      <c r="P217" s="29">
        <f>P69/P148</f>
        <v>0</v>
      </c>
      <c r="Q217" s="29">
        <f>Q69/Q148</f>
        <v>0</v>
      </c>
      <c r="R217" s="29"/>
      <c r="S217" s="29">
        <f>S69/S148</f>
        <v>0</v>
      </c>
      <c r="T217" s="29">
        <f>T69/T148</f>
        <v>0</v>
      </c>
      <c r="U217" s="29">
        <f>U69/U148</f>
        <v>0</v>
      </c>
      <c r="V217" s="29">
        <f>V69/V148</f>
        <v>0</v>
      </c>
      <c r="W217" s="29"/>
      <c r="X217" s="29">
        <f>X69/X148</f>
        <v>0</v>
      </c>
      <c r="Y217" s="29">
        <f>Y69/Y148</f>
        <v>0</v>
      </c>
      <c r="Z217" s="29">
        <f>Z69/Z148</f>
        <v>0</v>
      </c>
      <c r="AA217" s="29">
        <f>AA69/AA148</f>
        <v>0</v>
      </c>
      <c r="AB217" s="29"/>
      <c r="AC217" s="29">
        <f>AC69/AC148</f>
        <v>0</v>
      </c>
      <c r="AD217" s="29">
        <f>AD69/AD148</f>
        <v>0</v>
      </c>
      <c r="AE217" s="29">
        <f>AE69/AE148</f>
        <v>0</v>
      </c>
      <c r="AF217" s="29">
        <f>AF69/AF148</f>
        <v>0</v>
      </c>
      <c r="AG217" s="29"/>
      <c r="AH217" s="29">
        <f>AH69/AH148</f>
        <v>0</v>
      </c>
      <c r="AI217" s="29">
        <f>AI69/AI148</f>
        <v>0</v>
      </c>
      <c r="AJ217" s="29">
        <f>AJ69/AJ148</f>
        <v>0</v>
      </c>
      <c r="AK217" s="29">
        <f>AK69/AK148</f>
        <v>0</v>
      </c>
      <c r="AL217" s="29"/>
      <c r="AM217" s="29">
        <f>AM69/AM148</f>
        <v>0</v>
      </c>
      <c r="AN217" s="29">
        <f>AN69/AN148</f>
        <v>0</v>
      </c>
      <c r="AO217" s="29">
        <f>AO69/AO148</f>
        <v>0</v>
      </c>
      <c r="AP217" s="234">
        <f>AP69/AP148</f>
        <v>0</v>
      </c>
      <c r="AQ217" s="29"/>
      <c r="AR217" s="29">
        <f>AR69/AR148</f>
        <v>0</v>
      </c>
      <c r="AS217" s="29">
        <f>AS69/AS148</f>
        <v>0</v>
      </c>
      <c r="AT217" s="29">
        <f>AT69/AT148</f>
        <v>0</v>
      </c>
      <c r="AU217" s="29">
        <f>AU69/AU148</f>
        <v>0</v>
      </c>
      <c r="AV217" s="29"/>
      <c r="AW217" s="29">
        <f>AW69/AW148</f>
        <v>0</v>
      </c>
      <c r="AX217" s="185">
        <f>AX69/AX148</f>
        <v>0</v>
      </c>
      <c r="AY217" s="234">
        <f>AY69/AY148</f>
        <v>0</v>
      </c>
      <c r="AZ217" s="335"/>
      <c r="BA217" s="29"/>
      <c r="BB217" s="335"/>
      <c r="BC217" s="335"/>
      <c r="BD217" s="335"/>
      <c r="BE217" s="29">
        <f>BE69/BE148</f>
        <v>0</v>
      </c>
      <c r="BF217" s="29"/>
      <c r="BG217" s="335"/>
      <c r="BH217" s="185">
        <f>BH69/BH148</f>
        <v>0</v>
      </c>
      <c r="BI217" s="185">
        <f>BI69/BI148</f>
        <v>0</v>
      </c>
      <c r="BJ217" s="29">
        <f>BJ69/BJ148</f>
        <v>0</v>
      </c>
      <c r="BK217" s="29"/>
      <c r="BL217" s="29">
        <f>BL69/BL148</f>
        <v>0</v>
      </c>
      <c r="BM217" s="185">
        <f>BM69/BM148</f>
        <v>0</v>
      </c>
      <c r="BN217" s="185">
        <f>BN69/BN148</f>
        <v>0</v>
      </c>
      <c r="BO217" s="185">
        <f>BO69/BO148</f>
        <v>0</v>
      </c>
      <c r="BP217" s="185"/>
      <c r="BQ217" s="29">
        <f>BQ69/BQ148</f>
        <v>0</v>
      </c>
      <c r="BR217" s="185">
        <f>BR69/BR148</f>
        <v>0</v>
      </c>
      <c r="BS217" s="185">
        <f>BS69/BS148</f>
        <v>0</v>
      </c>
      <c r="BT217" s="185">
        <f>BT69/BT148</f>
        <v>0</v>
      </c>
    </row>
    <row r="218" spans="2:72" x14ac:dyDescent="0.25">
      <c r="B218" s="37" t="s">
        <v>147</v>
      </c>
      <c r="C218" s="30" t="s">
        <v>77</v>
      </c>
      <c r="D218" s="31">
        <f>D216+D217</f>
        <v>685.21082098458146</v>
      </c>
      <c r="E218" s="31">
        <f>E216+E217</f>
        <v>1136.5180745286727</v>
      </c>
      <c r="F218" s="31">
        <f>F216+F217</f>
        <v>569.59138852860417</v>
      </c>
      <c r="G218" s="31">
        <f>G216+G217</f>
        <v>951.1172862471891</v>
      </c>
      <c r="H218" s="31"/>
      <c r="I218" s="31">
        <f>I216+I217</f>
        <v>931.8478673504186</v>
      </c>
      <c r="J218" s="31">
        <f>J216+J217</f>
        <v>772.75367635818873</v>
      </c>
      <c r="K218" s="31">
        <f>K216+K217</f>
        <v>626.67915696658838</v>
      </c>
      <c r="L218" s="31">
        <f>L216+L217</f>
        <v>414.12561260281342</v>
      </c>
      <c r="M218" s="31"/>
      <c r="N218" s="31">
        <f>N216+N217</f>
        <v>556.3354825693317</v>
      </c>
      <c r="O218" s="31">
        <f>O216+O217</f>
        <v>567.04310954904167</v>
      </c>
      <c r="P218" s="31">
        <f>P216+P217</f>
        <v>466.55461502135245</v>
      </c>
      <c r="Q218" s="31">
        <f>Q216+Q217</f>
        <v>440.34313098132901</v>
      </c>
      <c r="R218" s="31"/>
      <c r="S218" s="31">
        <f>S216+S217</f>
        <v>648.05359852080664</v>
      </c>
      <c r="T218" s="31">
        <f>T216+T217</f>
        <v>581.01001368777463</v>
      </c>
      <c r="U218" s="31">
        <f>U216+U217</f>
        <v>573.29244965404371</v>
      </c>
      <c r="V218" s="31">
        <f>V216+V217</f>
        <v>417.39672103256328</v>
      </c>
      <c r="W218" s="31"/>
      <c r="X218" s="31">
        <f>X216+X217</f>
        <v>560.12933457185284</v>
      </c>
      <c r="Y218" s="31">
        <f>Y216+Y217</f>
        <v>361.43640820137733</v>
      </c>
      <c r="Z218" s="31">
        <f>Z216+Z217</f>
        <v>338.38890023607422</v>
      </c>
      <c r="AA218" s="31">
        <f>AA216+AA217</f>
        <v>447.89628220367342</v>
      </c>
      <c r="AB218" s="31"/>
      <c r="AC218" s="31">
        <f>AC216+AC217</f>
        <v>253.68096364000789</v>
      </c>
      <c r="AD218" s="31">
        <f>AD216+AD217</f>
        <v>241.4974909241692</v>
      </c>
      <c r="AE218" s="31">
        <f>AE216+AE217</f>
        <v>327.50801921509077</v>
      </c>
      <c r="AF218" s="31">
        <f>AF216+AF217</f>
        <v>248.29774896614941</v>
      </c>
      <c r="AG218" s="31"/>
      <c r="AH218" s="31">
        <f>AH216+AH217</f>
        <v>192.87556600989438</v>
      </c>
      <c r="AI218" s="31">
        <f>AI216+AI217</f>
        <v>316.03100874013052</v>
      </c>
      <c r="AJ218" s="31">
        <f>AJ216+AJ217</f>
        <v>203.56575484901802</v>
      </c>
      <c r="AK218" s="31">
        <f>AK216+AK217</f>
        <v>150.56729033576792</v>
      </c>
      <c r="AL218" s="31"/>
      <c r="AM218" s="31">
        <f>AM216+AM217</f>
        <v>224.94890684594196</v>
      </c>
      <c r="AN218" s="31">
        <f>AN216+AN217</f>
        <v>132.85644528153517</v>
      </c>
      <c r="AO218" s="31">
        <f>AO216+AO217</f>
        <v>97.911065021516535</v>
      </c>
      <c r="AP218" s="221">
        <f>AP216+AP217</f>
        <v>183.44029709703628</v>
      </c>
      <c r="AQ218" s="31"/>
      <c r="AR218" s="31">
        <f>AR216+AR217</f>
        <v>289.41562409545554</v>
      </c>
      <c r="AS218" s="31">
        <f>AS216+AS217</f>
        <v>345.26877985112498</v>
      </c>
      <c r="AT218" s="31">
        <f>AT216+AT217</f>
        <v>266.80220118090722</v>
      </c>
      <c r="AU218" s="31">
        <f>AU216+AU217</f>
        <v>210.31272800122369</v>
      </c>
      <c r="AV218" s="31"/>
      <c r="AW218" s="31">
        <f>AW216+AW217</f>
        <v>159.54601115157664</v>
      </c>
      <c r="AX218" s="151">
        <f>AX216+AX217</f>
        <v>209.23751214207647</v>
      </c>
      <c r="AY218" s="221">
        <f>AY216+AY217</f>
        <v>223.43074842497609</v>
      </c>
      <c r="AZ218" s="317"/>
      <c r="BA218" s="31"/>
      <c r="BB218" s="317"/>
      <c r="BC218" s="317"/>
      <c r="BD218" s="317"/>
      <c r="BE218" s="31">
        <f>BE216+BE217</f>
        <v>546.97707481784255</v>
      </c>
      <c r="BF218" s="31"/>
      <c r="BG218" s="317"/>
      <c r="BH218" s="151">
        <f>BH216+BH217</f>
        <v>675.41342990850717</v>
      </c>
      <c r="BI218" s="151">
        <f>BI216+BI217</f>
        <v>813.68623010695512</v>
      </c>
      <c r="BJ218" s="31">
        <f>BJ216+BJ217</f>
        <v>874.37268852236025</v>
      </c>
      <c r="BK218" s="31"/>
      <c r="BL218" s="31">
        <f>BL216+BL217</f>
        <v>454.53954918476495</v>
      </c>
      <c r="BM218" s="151">
        <f>BM216+BM217</f>
        <v>501.53939450482807</v>
      </c>
      <c r="BN218" s="151">
        <f>BN216+BN217</f>
        <v>334.69021470652319</v>
      </c>
      <c r="BO218" s="151">
        <f>BO216+BO217</f>
        <v>672.09088933189219</v>
      </c>
      <c r="BP218" s="151"/>
      <c r="BQ218" s="31">
        <f>BQ216+BQ217</f>
        <v>539.5470672659244</v>
      </c>
      <c r="BR218" s="151">
        <f>BR216+BR217</f>
        <v>413.03198098600075</v>
      </c>
      <c r="BS218" s="151">
        <f>BS216+BS217</f>
        <v>245.36730881550812</v>
      </c>
      <c r="BT218" s="151">
        <f>BT216+BT217</f>
        <v>329.01809740152663</v>
      </c>
    </row>
    <row r="219" spans="2:72" x14ac:dyDescent="0.25">
      <c r="B219" s="37" t="s">
        <v>14</v>
      </c>
      <c r="C219" s="30" t="s">
        <v>78</v>
      </c>
      <c r="D219" s="31">
        <f>D215-D218</f>
        <v>1081.757489378823</v>
      </c>
      <c r="E219" s="31">
        <f>E215-E218</f>
        <v>1099.5858841023989</v>
      </c>
      <c r="F219" s="31">
        <f>F215-F218</f>
        <v>1384.5178526954514</v>
      </c>
      <c r="G219" s="31">
        <f>G215-G218</f>
        <v>1075.6699272702131</v>
      </c>
      <c r="H219" s="31"/>
      <c r="I219" s="31">
        <f>I215-I218</f>
        <v>1061.7242643983604</v>
      </c>
      <c r="J219" s="31">
        <f>J215-J218</f>
        <v>1054.6332813598701</v>
      </c>
      <c r="K219" s="31">
        <f>K215-K218</f>
        <v>1134.2985490847145</v>
      </c>
      <c r="L219" s="31">
        <f>L215-L218</f>
        <v>1119.2757537611674</v>
      </c>
      <c r="M219" s="31"/>
      <c r="N219" s="31">
        <f>N215-N218</f>
        <v>911.3937529247263</v>
      </c>
      <c r="O219" s="31">
        <f>O215-O218</f>
        <v>1126.6822477148785</v>
      </c>
      <c r="P219" s="31">
        <f>P215-P218</f>
        <v>1120.4572113358349</v>
      </c>
      <c r="Q219" s="31">
        <f>Q215-Q218</f>
        <v>991.63858197175887</v>
      </c>
      <c r="R219" s="31"/>
      <c r="S219" s="31">
        <f>S215-S218</f>
        <v>884.91609409502894</v>
      </c>
      <c r="T219" s="31">
        <f>T215-T218</f>
        <v>920.79100929327876</v>
      </c>
      <c r="U219" s="31">
        <f>U215-U218</f>
        <v>836.01689093810535</v>
      </c>
      <c r="V219" s="31">
        <f>V215-V218</f>
        <v>702.29286236651512</v>
      </c>
      <c r="W219" s="31"/>
      <c r="X219" s="31">
        <f>X215-X218</f>
        <v>640.14992397304434</v>
      </c>
      <c r="Y219" s="31">
        <f>Y215-Y218</f>
        <v>925.60401509551411</v>
      </c>
      <c r="Z219" s="31">
        <f>Z215-Z218</f>
        <v>937.26695388239978</v>
      </c>
      <c r="AA219" s="31">
        <f>AA215-AA218</f>
        <v>856.4400752428827</v>
      </c>
      <c r="AB219" s="31"/>
      <c r="AC219" s="31">
        <f>AC215-AC218</f>
        <v>911.15490289634783</v>
      </c>
      <c r="AD219" s="31">
        <f>AD215-AD218</f>
        <v>914.96221577205915</v>
      </c>
      <c r="AE219" s="31">
        <f>AE215-AE218</f>
        <v>897.34198138818169</v>
      </c>
      <c r="AF219" s="31">
        <f>AF215-AF218</f>
        <v>1045.4998420144375</v>
      </c>
      <c r="AG219" s="31"/>
      <c r="AH219" s="31">
        <f>AH215-AH218</f>
        <v>1095.5751254258719</v>
      </c>
      <c r="AI219" s="31">
        <f>AI215-AI218</f>
        <v>1133.31686757547</v>
      </c>
      <c r="AJ219" s="31">
        <f>AJ215-AJ218</f>
        <v>1129.8112839339783</v>
      </c>
      <c r="AK219" s="31">
        <f>AK215-AK218</f>
        <v>1065.5586679832907</v>
      </c>
      <c r="AL219" s="31"/>
      <c r="AM219" s="31">
        <f>AM215-AM218</f>
        <v>1044.4784636369673</v>
      </c>
      <c r="AN219" s="31">
        <f>AN215-AN218</f>
        <v>1139.8385429548034</v>
      </c>
      <c r="AO219" s="31">
        <f>AO215-AO218</f>
        <v>1221.319059358292</v>
      </c>
      <c r="AP219" s="221">
        <f>AP215-AP218</f>
        <v>1214.5085186016795</v>
      </c>
      <c r="AQ219" s="31"/>
      <c r="AR219" s="31">
        <f>AR215-AR218</f>
        <v>1258.1995947640949</v>
      </c>
      <c r="AS219" s="31">
        <f>AS215-AS218</f>
        <v>1300.033022974555</v>
      </c>
      <c r="AT219" s="31">
        <f>AT215-AT218</f>
        <v>1426.6639057784137</v>
      </c>
      <c r="AU219" s="31">
        <f>AU215-AU218</f>
        <v>1347.9263140653829</v>
      </c>
      <c r="AV219" s="31"/>
      <c r="AW219" s="31">
        <f>AW215-AW218</f>
        <v>1313.883461929162</v>
      </c>
      <c r="AX219" s="151">
        <f>AX215-AX218</f>
        <v>1173.1145756042024</v>
      </c>
      <c r="AY219" s="221">
        <f>AY215-AY218</f>
        <v>1017.3335092522346</v>
      </c>
      <c r="AZ219" s="317"/>
      <c r="BA219" s="31"/>
      <c r="BB219" s="317"/>
      <c r="BC219" s="317"/>
      <c r="BD219" s="317"/>
      <c r="BE219" s="31">
        <f>BE215-BE218</f>
        <v>560.49760085303001</v>
      </c>
      <c r="BF219" s="31"/>
      <c r="BG219" s="317"/>
      <c r="BH219" s="151">
        <f>BH215-BH218</f>
        <v>367.53410444871611</v>
      </c>
      <c r="BI219" s="151">
        <f>BI215-BI218</f>
        <v>344.94793906874418</v>
      </c>
      <c r="BJ219" s="31">
        <f>BJ215-BJ218</f>
        <v>279.83583142951761</v>
      </c>
      <c r="BK219" s="31"/>
      <c r="BL219" s="31">
        <f>BL215-BL218</f>
        <v>710.10978065521942</v>
      </c>
      <c r="BM219" s="151">
        <f>BM215-BM218</f>
        <v>1086.7308858515648</v>
      </c>
      <c r="BN219" s="151">
        <f>BN215-BN218</f>
        <v>1114.2498430634025</v>
      </c>
      <c r="BO219" s="151">
        <f>BO215-BO218</f>
        <v>1016.3090567733777</v>
      </c>
      <c r="BP219" s="151"/>
      <c r="BQ219" s="31">
        <f>BQ215-BQ218</f>
        <v>1178.3397246457694</v>
      </c>
      <c r="BR219" s="151">
        <f>BR215-BR218</f>
        <v>1327.3224287452927</v>
      </c>
      <c r="BS219" s="151">
        <f>BS215-BS218</f>
        <v>1436.9669207265567</v>
      </c>
      <c r="BT219" s="151">
        <f>BT215-BT218</f>
        <v>1470.6487682594307</v>
      </c>
    </row>
    <row r="220" spans="2:72" x14ac:dyDescent="0.25">
      <c r="B220" s="37"/>
      <c r="C220" s="30"/>
      <c r="AK220" s="16"/>
      <c r="AM220" s="16"/>
      <c r="AN220" s="16"/>
      <c r="AR220" s="16"/>
      <c r="AS220" s="16"/>
      <c r="AT220" s="16"/>
      <c r="AU220" s="16"/>
      <c r="AV220" s="16"/>
      <c r="AZ220" s="120"/>
      <c r="BB220" s="120"/>
      <c r="BC220" s="120"/>
      <c r="BD220" s="120"/>
      <c r="BG220" s="120"/>
      <c r="BR220" s="232"/>
      <c r="BS220" s="232"/>
    </row>
    <row r="221" spans="2:72" ht="15" thickBot="1" x14ac:dyDescent="0.3">
      <c r="B221" s="40" t="s">
        <v>33</v>
      </c>
      <c r="C221" s="32" t="s">
        <v>79</v>
      </c>
      <c r="D221" s="54"/>
      <c r="E221" s="55"/>
      <c r="F221" s="54"/>
      <c r="G221" s="55">
        <f>G219/G197</f>
        <v>1.6786637965077298</v>
      </c>
      <c r="H221" s="55"/>
      <c r="I221" s="55">
        <f>I219/(I197+G197-D197)</f>
        <v>1.6980539662973271</v>
      </c>
      <c r="J221" s="55">
        <f>J219/(J197+G197-E197)</f>
        <v>1.757119013551004</v>
      </c>
      <c r="K221" s="55">
        <f>K219/(K197+G197-F197)</f>
        <v>2.0897107106505168</v>
      </c>
      <c r="L221" s="55">
        <f>L219/L197</f>
        <v>2.3168266089812595</v>
      </c>
      <c r="M221" s="55"/>
      <c r="N221" s="55">
        <f>N219/(N197+L197-I197)</f>
        <v>1.9883153575661845</v>
      </c>
      <c r="O221" s="55">
        <f>O219/(O197+L197-J197)</f>
        <v>2.5360419437284016</v>
      </c>
      <c r="P221" s="55">
        <f>P219/(P197+L197-K197)</f>
        <v>2.4672699453884932</v>
      </c>
      <c r="Q221" s="55">
        <f>Q219/Q197</f>
        <v>1.8667535573221132</v>
      </c>
      <c r="R221" s="55"/>
      <c r="S221" s="55">
        <f>S219/(S197+Q197-N197)</f>
        <v>1.4533991742529018</v>
      </c>
      <c r="T221" s="55">
        <f>T219/(T197+Q197-O197)</f>
        <v>1.4415477613868883</v>
      </c>
      <c r="U221" s="55"/>
      <c r="V221" s="55">
        <f>V219/V197</f>
        <v>1.0447141899275658</v>
      </c>
      <c r="W221" s="55"/>
      <c r="X221" s="55"/>
      <c r="Y221" s="55"/>
      <c r="Z221" s="55">
        <f>Z219/(Z197+V197-U197)</f>
        <v>1.9048204853092472</v>
      </c>
      <c r="AA221" s="55">
        <f>AA219/AA197</f>
        <v>1.9229426178958706</v>
      </c>
      <c r="AB221" s="55"/>
      <c r="AC221" s="55">
        <f>AC219/(AC197+AA197-X197)</f>
        <v>2.099918541312801</v>
      </c>
      <c r="AD221" s="55">
        <f>AD219/(AD197+AA197-Y197)</f>
        <v>2.0451931177084695</v>
      </c>
      <c r="AE221" s="55">
        <f>AE219/(AE197+AA197-Z197)</f>
        <v>1.8345596654925898</v>
      </c>
      <c r="AF221" s="55">
        <f>AF219/AF197</f>
        <v>2.0460793416871002</v>
      </c>
      <c r="AG221" s="55"/>
      <c r="AH221" s="55">
        <f>AH219/(AH197+AF197-AC197)</f>
        <v>2.0886593537499549</v>
      </c>
      <c r="AI221" s="55">
        <f>AI219/(AI197+AF197-AD197)</f>
        <v>2.1691049070077408</v>
      </c>
      <c r="AJ221" s="55">
        <f>AJ219/(AJ197+AF197-AE197)</f>
        <v>2.0349812452996181</v>
      </c>
      <c r="AK221" s="55">
        <f>AK219/AK197</f>
        <v>1.8033314398338214</v>
      </c>
      <c r="AL221" s="55"/>
      <c r="AM221" s="55">
        <f>AM219/(AM197+AK197-AH197)</f>
        <v>1.7148029378694034</v>
      </c>
      <c r="AN221" s="55">
        <f>AN219/(AN197+AK197-AI197)</f>
        <v>1.7566267290607571</v>
      </c>
      <c r="AO221" s="55">
        <f>AO219/(AO197+AK197-AJ197)</f>
        <v>1.9404932160791271</v>
      </c>
      <c r="AP221" s="222">
        <f>AP219/AP197</f>
        <v>2.1992935441844574</v>
      </c>
      <c r="AQ221" s="55"/>
      <c r="AR221" s="55">
        <f>AR219/(AR197+AP197-AM197)</f>
        <v>2.4976148128896769</v>
      </c>
      <c r="AS221" s="55">
        <f>AS219/(AS197+AP197-AN197)</f>
        <v>2.882846517376727</v>
      </c>
      <c r="AT221" s="55">
        <f>AT219/(AT197+AP197-AO197)</f>
        <v>3.2452727541289441</v>
      </c>
      <c r="AU221" s="222">
        <f>AU219/AU197</f>
        <v>2.7540435282231241</v>
      </c>
      <c r="AV221" s="222"/>
      <c r="AW221" s="55">
        <f>AW219/(AW197+AU197-AR197)</f>
        <v>2.2212953277275944</v>
      </c>
      <c r="AX221" s="192">
        <f>AX219/(AX197+AU197-AS197)</f>
        <v>1.4466228561656507</v>
      </c>
      <c r="AY221" s="222">
        <f>AY219/(AY197+AU197-AT197)</f>
        <v>0.93889166919531974</v>
      </c>
      <c r="AZ221" s="314"/>
      <c r="BA221" s="222"/>
      <c r="BB221" s="338"/>
      <c r="BC221" s="339"/>
      <c r="BD221" s="339"/>
      <c r="BE221" s="222">
        <f>BE219/BE197</f>
        <v>0.28184573465702306</v>
      </c>
      <c r="BF221" s="222"/>
      <c r="BG221" s="338"/>
      <c r="BH221" s="192">
        <f>BH219/(BH197+BE197-BC197)</f>
        <v>0.26259836016791482</v>
      </c>
      <c r="BI221" s="192">
        <f>BI219/(BI197+BE197-BD197)</f>
        <v>0.30877768820664725</v>
      </c>
      <c r="BJ221" s="222">
        <f>BJ219/BJ197</f>
        <v>0.3470330693561175</v>
      </c>
      <c r="BK221" s="222"/>
      <c r="BL221" s="55">
        <f>BL219/(BL197+BJ197-BG197)</f>
        <v>1.1851594321202485</v>
      </c>
      <c r="BM221" s="192">
        <f>BM219/(BM197+BJ197-BH197)</f>
        <v>1.6171312355897305</v>
      </c>
      <c r="BN221" s="192">
        <f>BN219/(BN197+BJ197-BI197)</f>
        <v>1.6442411702587512</v>
      </c>
      <c r="BO221" s="192">
        <f>BO219/BO197</f>
        <v>1.5492968017990327</v>
      </c>
      <c r="BP221" s="192"/>
      <c r="BQ221" s="55">
        <f>BQ219/(BQ197+BO197-BL197)</f>
        <v>1.4967134504040103</v>
      </c>
      <c r="BR221" s="192">
        <f>BR219/(BR197+BO197-BM197)</f>
        <v>1.450769971333852</v>
      </c>
      <c r="BS221" s="192">
        <f>BS219/(BS197+BO197-BN197)</f>
        <v>1.4303418688768843</v>
      </c>
      <c r="BT221" s="192">
        <f>BT219/BT197</f>
        <v>1.3414793088018595</v>
      </c>
    </row>
    <row r="222" spans="2:72" ht="15" thickBot="1" x14ac:dyDescent="0.3">
      <c r="B222" s="54"/>
      <c r="C222" s="54"/>
      <c r="D222" s="27"/>
      <c r="E222" s="33"/>
      <c r="F222" s="27"/>
      <c r="G222" s="33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W222" s="27"/>
      <c r="X222" s="27"/>
      <c r="Y222" s="27"/>
      <c r="Z222" s="27"/>
      <c r="AB222" s="27"/>
      <c r="AC222" s="27"/>
      <c r="AH222" s="27"/>
      <c r="AK222" s="16"/>
      <c r="AL222" s="27"/>
      <c r="AM222" s="16"/>
      <c r="AN222" s="16"/>
      <c r="AQ222" s="27"/>
      <c r="AR222" s="16"/>
      <c r="AS222" s="16"/>
      <c r="AT222" s="16"/>
      <c r="AU222" s="16"/>
      <c r="AV222" s="16"/>
      <c r="BR222" s="232"/>
      <c r="BS222" s="232"/>
    </row>
    <row r="223" spans="2:72" ht="15.75" thickBot="1" x14ac:dyDescent="0.3">
      <c r="B223" s="61" t="s">
        <v>124</v>
      </c>
      <c r="C223" s="62" t="s">
        <v>80</v>
      </c>
      <c r="D223" s="103" t="s">
        <v>35</v>
      </c>
      <c r="E223" s="103" t="s">
        <v>37</v>
      </c>
      <c r="F223" s="103" t="s">
        <v>36</v>
      </c>
      <c r="G223" s="103" t="s">
        <v>38</v>
      </c>
      <c r="H223" s="103"/>
      <c r="I223" s="103" t="s">
        <v>34</v>
      </c>
      <c r="J223" s="103" t="s">
        <v>39</v>
      </c>
      <c r="K223" s="103" t="s">
        <v>40</v>
      </c>
      <c r="L223" s="103" t="s">
        <v>41</v>
      </c>
      <c r="M223" s="103"/>
      <c r="N223" s="103" t="s">
        <v>164</v>
      </c>
      <c r="O223" s="103" t="s">
        <v>173</v>
      </c>
      <c r="P223" s="103" t="s">
        <v>174</v>
      </c>
      <c r="Q223" s="103" t="s">
        <v>182</v>
      </c>
      <c r="R223" s="103"/>
      <c r="S223" s="103" t="str">
        <f>S212</f>
        <v>3M 2015</v>
      </c>
      <c r="T223" s="103" t="str">
        <f>T212</f>
        <v>6M 2015</v>
      </c>
      <c r="U223" s="103" t="str">
        <f>U212</f>
        <v>9M 2015*</v>
      </c>
      <c r="V223" s="103" t="str">
        <f>V212</f>
        <v>12M 2015*</v>
      </c>
      <c r="W223" s="103"/>
      <c r="X223" s="103" t="str">
        <f>X212</f>
        <v>3M 2016*</v>
      </c>
      <c r="Y223" s="103" t="str">
        <f>Y212</f>
        <v>6M 2016*</v>
      </c>
      <c r="Z223" s="103" t="str">
        <f>Z212</f>
        <v>9M 2016*</v>
      </c>
      <c r="AA223" s="103" t="str">
        <f>AA212</f>
        <v>12M 2016*</v>
      </c>
      <c r="AB223" s="103"/>
      <c r="AC223" s="103" t="str">
        <f>AC212</f>
        <v>3M 2017</v>
      </c>
      <c r="AD223" s="103" t="str">
        <f>AD212</f>
        <v>6M 2017</v>
      </c>
      <c r="AE223" s="103" t="str">
        <f>AE212</f>
        <v>9M 2017</v>
      </c>
      <c r="AF223" s="103" t="str">
        <f>AF212</f>
        <v>12M 2017</v>
      </c>
      <c r="AG223" s="103"/>
      <c r="AH223" s="103" t="str">
        <f>AH$1</f>
        <v>3M 2018</v>
      </c>
      <c r="AI223" s="103" t="str">
        <f>AI$1</f>
        <v>6M 2018</v>
      </c>
      <c r="AJ223" s="103" t="str">
        <f>AJ$1</f>
        <v>9M 2018</v>
      </c>
      <c r="AK223" s="103" t="str">
        <f>AK$1</f>
        <v>12M 2018</v>
      </c>
      <c r="AL223" s="103"/>
      <c r="AM223" s="103" t="str">
        <f>AM$1</f>
        <v>3M 2019</v>
      </c>
      <c r="AN223" s="103" t="str">
        <f>AN$1</f>
        <v>6M 2019</v>
      </c>
      <c r="AO223" s="103" t="str">
        <f>AO$1</f>
        <v>9M 2019</v>
      </c>
      <c r="AP223" s="103" t="str">
        <f>AP$1</f>
        <v>12М 2019</v>
      </c>
      <c r="AQ223" s="103"/>
      <c r="AR223" s="103" t="str">
        <f>AR$1</f>
        <v>3M 2020</v>
      </c>
      <c r="AS223" s="103" t="str">
        <f>AS$1</f>
        <v>6M 2020</v>
      </c>
      <c r="AT223" s="103" t="str">
        <f>AT$1</f>
        <v>9M 2020</v>
      </c>
      <c r="AU223" s="103" t="str">
        <f>AU$1</f>
        <v>12M 2020</v>
      </c>
      <c r="AV223" s="103"/>
      <c r="AW223" s="103" t="str">
        <f>AW$1</f>
        <v>3M 2021</v>
      </c>
      <c r="AX223" s="184" t="str">
        <f>AX$1</f>
        <v>6M 2021</v>
      </c>
      <c r="AY223" s="184" t="str">
        <f>AY$1</f>
        <v>9M 2021</v>
      </c>
      <c r="AZ223" s="103" t="str">
        <f>AZ$1</f>
        <v>12M 2021</v>
      </c>
      <c r="BA223" s="103"/>
      <c r="BB223" s="103" t="str">
        <f>BB$1</f>
        <v>3M 2022</v>
      </c>
      <c r="BC223" s="103" t="str">
        <f>BC$1</f>
        <v>6M 2022</v>
      </c>
      <c r="BD223" s="103" t="str">
        <f>BD$1</f>
        <v>9M 2022</v>
      </c>
      <c r="BE223" s="103" t="str">
        <f>BE$1</f>
        <v>12M 2022</v>
      </c>
      <c r="BF223" s="103"/>
      <c r="BG223" s="103" t="str">
        <f>BG$1</f>
        <v>3M 2023</v>
      </c>
      <c r="BH223" s="184" t="str">
        <f>BH$1</f>
        <v>6M 2023</v>
      </c>
      <c r="BI223" s="184" t="str">
        <f>BI$1</f>
        <v>9M 2023</v>
      </c>
      <c r="BJ223" s="103" t="str">
        <f>BJ$1</f>
        <v>12M 2023</v>
      </c>
      <c r="BK223" s="103"/>
      <c r="BL223" s="103" t="str">
        <f>BL$1</f>
        <v>3M 2024</v>
      </c>
      <c r="BM223" s="184" t="str">
        <f>BM$1</f>
        <v>6M 2024</v>
      </c>
      <c r="BN223" s="184" t="str">
        <f>BN$1</f>
        <v>9M 2024</v>
      </c>
      <c r="BO223" s="184" t="str">
        <f>BO$1</f>
        <v>12M 2024</v>
      </c>
      <c r="BP223" s="184"/>
      <c r="BQ223" s="103" t="str">
        <f>BQ$1</f>
        <v>3M 2025</v>
      </c>
      <c r="BR223" s="184" t="str">
        <f>BR$1</f>
        <v>6M 2025</v>
      </c>
      <c r="BS223" s="184" t="str">
        <f>BS$1</f>
        <v>9M 2025</v>
      </c>
      <c r="BT223" s="184" t="str">
        <f>BT$1</f>
        <v>12M 2025</v>
      </c>
    </row>
    <row r="224" spans="2:72" s="17" customFormat="1" ht="24" x14ac:dyDescent="0.25">
      <c r="B224" s="47" t="s">
        <v>16</v>
      </c>
      <c r="C224" s="15" t="s">
        <v>128</v>
      </c>
      <c r="D224" s="43">
        <f>D76/D147</f>
        <v>144.62632417179375</v>
      </c>
      <c r="E224" s="34">
        <f>E76/E147</f>
        <v>427.23326479323737</v>
      </c>
      <c r="F224" s="34">
        <f>F76/F147</f>
        <v>520.03344266512318</v>
      </c>
      <c r="G224" s="34">
        <f>G76/G147</f>
        <v>619.98076731343815</v>
      </c>
      <c r="H224" s="34"/>
      <c r="I224" s="34">
        <f>I76/I147</f>
        <v>113.00642463060018</v>
      </c>
      <c r="J224" s="34">
        <f>J76/J147</f>
        <v>299.19173095957365</v>
      </c>
      <c r="K224" s="34">
        <f>K76/K147</f>
        <v>430.36973779928519</v>
      </c>
      <c r="L224" s="34">
        <f>L76/L147</f>
        <v>496.32629992464206</v>
      </c>
      <c r="M224" s="34"/>
      <c r="N224" s="34">
        <f>N76/N147</f>
        <v>128.40719583742145</v>
      </c>
      <c r="O224" s="34">
        <f>O76/O147</f>
        <v>189.33892897574589</v>
      </c>
      <c r="P224" s="34">
        <f>P76/P147</f>
        <v>343.36692306388079</v>
      </c>
      <c r="Q224" s="34">
        <f>Q76/Q147</f>
        <v>559.47550472779699</v>
      </c>
      <c r="R224" s="34"/>
      <c r="S224" s="34">
        <f>S76/S147</f>
        <v>182.82123556283054</v>
      </c>
      <c r="T224" s="34">
        <f>T76/T147</f>
        <v>318.60661221531512</v>
      </c>
      <c r="U224" s="34">
        <f>U76/U147</f>
        <v>506.58173309693188</v>
      </c>
      <c r="V224" s="34">
        <f>V76/V147</f>
        <v>677.38553985619581</v>
      </c>
      <c r="W224" s="34"/>
      <c r="X224" s="34">
        <f>X76/X147</f>
        <v>129.95070234750088</v>
      </c>
      <c r="Y224" s="34">
        <f>Y76/Y147</f>
        <v>215.02085874551474</v>
      </c>
      <c r="Z224" s="34">
        <f>Z76/Z147</f>
        <v>285.91404879861102</v>
      </c>
      <c r="AA224" s="34">
        <f>AA76/AA147</f>
        <v>398.06130836325559</v>
      </c>
      <c r="AB224" s="34"/>
      <c r="AC224" s="34">
        <f>AC76/AC147</f>
        <v>118.85459050998868</v>
      </c>
      <c r="AD224" s="34">
        <f>AD76/AD147</f>
        <v>253.0602108777606</v>
      </c>
      <c r="AE224" s="34">
        <f>AE76/AE147</f>
        <v>350.06788447296964</v>
      </c>
      <c r="AF224" s="34">
        <f>AF76/AF147</f>
        <v>485.34006021980059</v>
      </c>
      <c r="AG224" s="34"/>
      <c r="AH224" s="34">
        <f>AH76/AH147</f>
        <v>132.770045165022</v>
      </c>
      <c r="AI224" s="34">
        <f>AI76/AI147</f>
        <v>263.79191826612032</v>
      </c>
      <c r="AJ224" s="34">
        <f>AJ76/AJ147</f>
        <v>409.64714384772395</v>
      </c>
      <c r="AK224" s="34">
        <f>AK76/AK147</f>
        <v>572.57629832333464</v>
      </c>
      <c r="AL224" s="34"/>
      <c r="AM224" s="34">
        <f>AM76/AM147</f>
        <v>155.92699513512613</v>
      </c>
      <c r="AN224" s="34">
        <f>AN76/AN147</f>
        <v>321.63322028087623</v>
      </c>
      <c r="AO224" s="34">
        <f>AO76/AO147</f>
        <v>449.85394651722754</v>
      </c>
      <c r="AP224" s="246">
        <f>AP76/AP147</f>
        <v>548.17945474009093</v>
      </c>
      <c r="AQ224" s="34"/>
      <c r="AR224" s="34">
        <f>AR76/AR147</f>
        <v>113.94689508268833</v>
      </c>
      <c r="AS224" s="34">
        <f>AS76/AS147</f>
        <v>203.97454858918806</v>
      </c>
      <c r="AT224" s="34">
        <f>AT76/AT147</f>
        <v>338.39706800720001</v>
      </c>
      <c r="AU224" s="34">
        <f>AU76/AU147</f>
        <v>484.0574165862746</v>
      </c>
      <c r="AV224" s="34"/>
      <c r="AW224" s="34">
        <f>AW76/AW147</f>
        <v>207.0178931254994</v>
      </c>
      <c r="AX224" s="172">
        <f>AX76/AX147</f>
        <v>534.3970833933555</v>
      </c>
      <c r="AY224" s="246">
        <f>AY76/AY147</f>
        <v>927.2193418757339</v>
      </c>
      <c r="AZ224" s="336"/>
      <c r="BA224" s="34"/>
      <c r="BB224" s="336"/>
      <c r="BC224" s="34">
        <f>BC76/BC147</f>
        <v>948.60250991185819</v>
      </c>
      <c r="BD224" s="34">
        <f>BD76/BD147</f>
        <v>1407.5353862929892</v>
      </c>
      <c r="BE224" s="34">
        <f>BE76/BE147</f>
        <v>2023.7959777911985</v>
      </c>
      <c r="BF224" s="34"/>
      <c r="BG224" s="34">
        <f>BG76/BG147</f>
        <v>403.75794585413985</v>
      </c>
      <c r="BH224" s="172">
        <f>BH76/BH147</f>
        <v>546.1796940426218</v>
      </c>
      <c r="BI224" s="172">
        <f>BI76/BI147</f>
        <v>759.7220576249133</v>
      </c>
      <c r="BJ224" s="34">
        <f>BJ76/BJ147</f>
        <v>860.45660472089207</v>
      </c>
      <c r="BK224" s="34"/>
      <c r="BL224" s="34">
        <f>BL76/BL147</f>
        <v>154.12062754622463</v>
      </c>
      <c r="BM224" s="172">
        <f>BM76/BM147</f>
        <v>304.95349550173466</v>
      </c>
      <c r="BN224" s="172">
        <f>BN76/BN147</f>
        <v>453.42153466773703</v>
      </c>
      <c r="BO224" s="172">
        <f>BO76/BO147</f>
        <v>639.93811929321168</v>
      </c>
      <c r="BP224" s="172"/>
      <c r="BQ224" s="34">
        <f>BQ76/BQ147</f>
        <v>194.91953192734351</v>
      </c>
      <c r="BR224" s="172">
        <f>BR76/BR147</f>
        <v>418.08660004182246</v>
      </c>
      <c r="BS224" s="172">
        <f>BS76/BS147</f>
        <v>697.59193446517281</v>
      </c>
      <c r="BT224" s="172">
        <f>BT76/BT147</f>
        <v>901.32419998493185</v>
      </c>
    </row>
    <row r="225" spans="2:72" x14ac:dyDescent="0.25">
      <c r="B225" s="42" t="s">
        <v>17</v>
      </c>
      <c r="C225" s="36" t="s">
        <v>129</v>
      </c>
      <c r="D225" s="44">
        <f>D226-D224</f>
        <v>53.396422175375506</v>
      </c>
      <c r="E225" s="29">
        <f>E226-E224</f>
        <v>-8.3227259375306062</v>
      </c>
      <c r="F225" s="29">
        <f>F226-F224</f>
        <v>-128.85072995047915</v>
      </c>
      <c r="G225" s="29">
        <f>G226-G224</f>
        <v>-81.047441698908756</v>
      </c>
      <c r="H225" s="29"/>
      <c r="I225" s="29">
        <f>I226-I224</f>
        <v>68.126072689730449</v>
      </c>
      <c r="J225" s="29">
        <f>J226-J224</f>
        <v>74.79793273989344</v>
      </c>
      <c r="K225" s="29">
        <f>K226-K224</f>
        <v>51.143372236455036</v>
      </c>
      <c r="L225" s="29">
        <f>L226-L224</f>
        <v>136.14669680984673</v>
      </c>
      <c r="M225" s="29"/>
      <c r="N225" s="29">
        <f>N226-N224</f>
        <v>-58.496929268774096</v>
      </c>
      <c r="O225" s="29">
        <f>O226-O224</f>
        <v>-60.034991823805882</v>
      </c>
      <c r="P225" s="29">
        <f>P226-P224</f>
        <v>-98.960658758103079</v>
      </c>
      <c r="Q225" s="29">
        <f>Q226-Q224</f>
        <v>-106.39820726308307</v>
      </c>
      <c r="R225" s="29"/>
      <c r="S225" s="29">
        <f>S226-S224</f>
        <v>-11.030375338267532</v>
      </c>
      <c r="T225" s="29">
        <f>T226-T224</f>
        <v>-68.697209600535189</v>
      </c>
      <c r="U225" s="29">
        <f>U226-U224</f>
        <v>-40.926014335913862</v>
      </c>
      <c r="V225" s="29">
        <f>V226-V224</f>
        <v>48.082365042102879</v>
      </c>
      <c r="W225" s="29"/>
      <c r="X225" s="29">
        <f>X226-X224</f>
        <v>-54.510152314872499</v>
      </c>
      <c r="Y225" s="29">
        <f>Y226-Y224</f>
        <v>-84.217807718091649</v>
      </c>
      <c r="Z225" s="29">
        <f>Z226-Z224</f>
        <v>-19.717201503070896</v>
      </c>
      <c r="AA225" s="29">
        <f>AA226-AA224</f>
        <v>16.69279733392608</v>
      </c>
      <c r="AB225" s="29"/>
      <c r="AC225" s="29">
        <f>AC226-AC224</f>
        <v>-73.542658821209926</v>
      </c>
      <c r="AD225" s="29">
        <f>AD226-AD224</f>
        <v>-67.481573201899778</v>
      </c>
      <c r="AE225" s="29">
        <f>AE226-AE224</f>
        <v>-31.782275981239195</v>
      </c>
      <c r="AF225" s="29">
        <f>AF226-AF224</f>
        <v>-68.702669447448216</v>
      </c>
      <c r="AG225" s="29"/>
      <c r="AH225" s="29">
        <f>AH226-AH224</f>
        <v>-29.236835951990415</v>
      </c>
      <c r="AI225" s="29">
        <f>AI226-AI224</f>
        <v>-53.661445978003002</v>
      </c>
      <c r="AJ225" s="29">
        <f>AJ226-AJ224</f>
        <v>-29.233769235527177</v>
      </c>
      <c r="AK225" s="29">
        <f>AK226-AK224</f>
        <v>16.345653969681507</v>
      </c>
      <c r="AL225" s="29"/>
      <c r="AM225" s="29">
        <f>AM226-AM224</f>
        <v>-11.508141140319168</v>
      </c>
      <c r="AN225" s="29">
        <f>AN226-AN224</f>
        <v>-64.510303282602592</v>
      </c>
      <c r="AO225" s="29">
        <f>AO226-AO224</f>
        <v>-91.104797407454669</v>
      </c>
      <c r="AP225" s="234">
        <f>AP226-AP224</f>
        <v>32.192238951682384</v>
      </c>
      <c r="AQ225" s="29"/>
      <c r="AR225" s="29">
        <f>AR226-AR224</f>
        <v>-90.069868548306914</v>
      </c>
      <c r="AS225" s="29">
        <f>AS226-AS224</f>
        <v>-87.78833928679542</v>
      </c>
      <c r="AT225" s="29">
        <f>AT226-AT224</f>
        <v>-150.4567816462224</v>
      </c>
      <c r="AU225" s="29">
        <f>AU226-AU224</f>
        <v>-31.893483250723534</v>
      </c>
      <c r="AV225" s="29"/>
      <c r="AW225" s="29">
        <f>AW226-AW224</f>
        <v>-113.69169803097601</v>
      </c>
      <c r="AX225" s="185">
        <f>AX226-AX224</f>
        <v>-157.54307124172533</v>
      </c>
      <c r="AY225" s="234">
        <f>AY226-AY224</f>
        <v>-181.57668230025956</v>
      </c>
      <c r="AZ225" s="335"/>
      <c r="BA225" s="29"/>
      <c r="BB225" s="335"/>
      <c r="BC225" s="29">
        <f>BC226-BC224</f>
        <v>-369.81552475507067</v>
      </c>
      <c r="BD225" s="29">
        <f>BD226-BD224</f>
        <v>-432.04203162284819</v>
      </c>
      <c r="BE225" s="29">
        <f>BE226-BE224</f>
        <v>-692.12859631156493</v>
      </c>
      <c r="BF225" s="29"/>
      <c r="BG225" s="29">
        <f>BG226-BG224</f>
        <v>-27.20759394177577</v>
      </c>
      <c r="BH225" s="185">
        <f>BH226-BH224</f>
        <v>25.266711400319309</v>
      </c>
      <c r="BI225" s="185">
        <f>BI226-BI224</f>
        <v>-27.160571460358483</v>
      </c>
      <c r="BJ225" s="234">
        <f>BJ226-BJ224</f>
        <v>209.41597670757551</v>
      </c>
      <c r="BK225" s="29"/>
      <c r="BL225" s="29">
        <f>BL226-BL224</f>
        <v>-124.25741428651716</v>
      </c>
      <c r="BM225" s="185">
        <f>BM226-BM224</f>
        <v>-199.9131004395706</v>
      </c>
      <c r="BN225" s="185">
        <f>BN226-BN224</f>
        <v>-233.05864664321925</v>
      </c>
      <c r="BO225" s="185">
        <f>BO226-BO224</f>
        <v>-147.05310419034367</v>
      </c>
      <c r="BP225" s="185"/>
      <c r="BQ225" s="29">
        <f>BQ226-BQ224</f>
        <v>19.954924590318541</v>
      </c>
      <c r="BR225" s="185">
        <f>BR226-BR224</f>
        <v>11.995229483446792</v>
      </c>
      <c r="BS225" s="185">
        <f>BS226-BS224</f>
        <v>17.981542406274457</v>
      </c>
      <c r="BT225" s="185">
        <f>BT226-BT224</f>
        <v>116.46693446447819</v>
      </c>
    </row>
    <row r="226" spans="2:72" s="17" customFormat="1" ht="24" x14ac:dyDescent="0.25">
      <c r="B226" s="37" t="s">
        <v>18</v>
      </c>
      <c r="C226" s="3" t="s">
        <v>130</v>
      </c>
      <c r="D226" s="46">
        <f>D78/D147</f>
        <v>198.02274634716926</v>
      </c>
      <c r="E226" s="31">
        <f>E78/E147</f>
        <v>418.91053885570676</v>
      </c>
      <c r="F226" s="31">
        <f>F78/F147</f>
        <v>391.18271271464403</v>
      </c>
      <c r="G226" s="31">
        <f>G78/G147</f>
        <v>538.93332561452939</v>
      </c>
      <c r="H226" s="31"/>
      <c r="I226" s="31">
        <f>I78/I147</f>
        <v>181.13249732033063</v>
      </c>
      <c r="J226" s="31">
        <f>J78/J147</f>
        <v>373.98966369946709</v>
      </c>
      <c r="K226" s="31">
        <f>K78/K147</f>
        <v>481.51311003574023</v>
      </c>
      <c r="L226" s="31">
        <f>L78/L147</f>
        <v>632.47299673448879</v>
      </c>
      <c r="M226" s="31"/>
      <c r="N226" s="31">
        <f>N78/N147</f>
        <v>69.910266568647359</v>
      </c>
      <c r="O226" s="31">
        <f>O78/O147</f>
        <v>129.30393715194</v>
      </c>
      <c r="P226" s="31">
        <f>P78/P147</f>
        <v>244.40626430577771</v>
      </c>
      <c r="Q226" s="31">
        <f>Q78/Q147</f>
        <v>453.07729746471392</v>
      </c>
      <c r="R226" s="31"/>
      <c r="S226" s="31">
        <f>S78/S147</f>
        <v>171.790860224563</v>
      </c>
      <c r="T226" s="31">
        <f>T78/T147</f>
        <v>249.90940261477994</v>
      </c>
      <c r="U226" s="31">
        <f>U78/U147</f>
        <v>465.65571876101802</v>
      </c>
      <c r="V226" s="31">
        <f>V78/V147</f>
        <v>725.46790489829868</v>
      </c>
      <c r="W226" s="31"/>
      <c r="X226" s="31">
        <f>X78/X147</f>
        <v>75.44055003262838</v>
      </c>
      <c r="Y226" s="31">
        <f>Y78/Y147</f>
        <v>130.80305102742309</v>
      </c>
      <c r="Z226" s="31">
        <f>Z78/Z147</f>
        <v>266.19684729554012</v>
      </c>
      <c r="AA226" s="31">
        <f>AA78/AA147</f>
        <v>414.75410569718167</v>
      </c>
      <c r="AB226" s="31"/>
      <c r="AC226" s="31">
        <f>AC78/AC147</f>
        <v>45.311931688778756</v>
      </c>
      <c r="AD226" s="31">
        <f>AD78/AD147</f>
        <v>185.57863767586082</v>
      </c>
      <c r="AE226" s="31">
        <f>AE78/AE147</f>
        <v>318.28560849173044</v>
      </c>
      <c r="AF226" s="31">
        <f>AF78/AF147</f>
        <v>416.63739077235238</v>
      </c>
      <c r="AG226" s="31"/>
      <c r="AH226" s="31">
        <f>AH78/AH147</f>
        <v>103.53320921303158</v>
      </c>
      <c r="AI226" s="31">
        <f>AI78/AI147</f>
        <v>210.13047228811732</v>
      </c>
      <c r="AJ226" s="31">
        <f>AJ78/AJ147</f>
        <v>380.41337461219678</v>
      </c>
      <c r="AK226" s="31">
        <f>AK78/AK147</f>
        <v>588.92195229301615</v>
      </c>
      <c r="AL226" s="31"/>
      <c r="AM226" s="31">
        <f>AM78/AM147</f>
        <v>144.41885399480697</v>
      </c>
      <c r="AN226" s="31">
        <f>AN78/AN147</f>
        <v>257.12291699827364</v>
      </c>
      <c r="AO226" s="31">
        <f>AO78/AO147</f>
        <v>358.74914910977287</v>
      </c>
      <c r="AP226" s="221">
        <f>AP78/AP147</f>
        <v>580.37169369177332</v>
      </c>
      <c r="AQ226" s="31"/>
      <c r="AR226" s="31">
        <f>AR78/AR147</f>
        <v>23.877026534381411</v>
      </c>
      <c r="AS226" s="31">
        <f>AS78/AS147</f>
        <v>116.18620930239264</v>
      </c>
      <c r="AT226" s="31">
        <f>AT78/AT147</f>
        <v>187.94028636097761</v>
      </c>
      <c r="AU226" s="31">
        <f>AU78/AU147</f>
        <v>452.16393333555106</v>
      </c>
      <c r="AV226" s="31"/>
      <c r="AW226" s="31">
        <f>AW78/AW147</f>
        <v>93.326195094523385</v>
      </c>
      <c r="AX226" s="151">
        <f>AX78/AX147</f>
        <v>376.85401215163017</v>
      </c>
      <c r="AY226" s="221">
        <f>AY78/AY147</f>
        <v>745.64265957547434</v>
      </c>
      <c r="AZ226" s="317"/>
      <c r="BA226" s="31"/>
      <c r="BB226" s="317"/>
      <c r="BC226" s="31">
        <f>BC78/BC147</f>
        <v>578.78698515678752</v>
      </c>
      <c r="BD226" s="31">
        <f>BD78/BD147</f>
        <v>975.493354670141</v>
      </c>
      <c r="BE226" s="31">
        <f>BE78/BE147</f>
        <v>1331.6673814796336</v>
      </c>
      <c r="BF226" s="31"/>
      <c r="BG226" s="31">
        <f>BG78/BG147</f>
        <v>376.55035191236408</v>
      </c>
      <c r="BH226" s="151">
        <f>BH78/BH147</f>
        <v>571.44640544294111</v>
      </c>
      <c r="BI226" s="151">
        <f>BI78/BI147</f>
        <v>732.56148616455482</v>
      </c>
      <c r="BJ226" s="31">
        <f>BJ78/BJ147</f>
        <v>1069.8725814284676</v>
      </c>
      <c r="BK226" s="31"/>
      <c r="BL226" s="31">
        <f>BL78/BL147</f>
        <v>29.863213259707472</v>
      </c>
      <c r="BM226" s="151">
        <f>BM78/BM147</f>
        <v>105.04039506216407</v>
      </c>
      <c r="BN226" s="151">
        <f>BN78/BN147</f>
        <v>220.36288802451779</v>
      </c>
      <c r="BO226" s="151">
        <f>BO78/BO147</f>
        <v>492.88501510286801</v>
      </c>
      <c r="BP226" s="151"/>
      <c r="BQ226" s="31">
        <f>BQ78/BQ147</f>
        <v>214.87445651766205</v>
      </c>
      <c r="BR226" s="151">
        <f>BR78/BR147</f>
        <v>430.08182952526926</v>
      </c>
      <c r="BS226" s="151">
        <f>BS78/BS147</f>
        <v>715.57347687144727</v>
      </c>
      <c r="BT226" s="151">
        <f>BT78/BT147</f>
        <v>1017.79113444941</v>
      </c>
    </row>
    <row r="227" spans="2:72" x14ac:dyDescent="0.25">
      <c r="B227" s="42" t="s">
        <v>19</v>
      </c>
      <c r="C227" s="36" t="s">
        <v>131</v>
      </c>
      <c r="D227" s="44">
        <f>D79/D147</f>
        <v>-80.755480072164474</v>
      </c>
      <c r="E227" s="29">
        <f>E79/E147</f>
        <v>-87.829237246646429</v>
      </c>
      <c r="F227" s="29">
        <f>F79/F147</f>
        <v>-112.90115119943405</v>
      </c>
      <c r="G227" s="29">
        <f>G79/G147</f>
        <v>-129.5472599853986</v>
      </c>
      <c r="H227" s="29"/>
      <c r="I227" s="29">
        <f>I79/I147</f>
        <v>-13.513424650327806</v>
      </c>
      <c r="J227" s="29">
        <f>J79/J147</f>
        <v>-38.46290248219519</v>
      </c>
      <c r="K227" s="29">
        <f>K79/K147</f>
        <v>-49.214030426669197</v>
      </c>
      <c r="L227" s="29">
        <f>L79/L147</f>
        <v>-81.794775182115046</v>
      </c>
      <c r="M227" s="29"/>
      <c r="N227" s="29">
        <f>N79/N147</f>
        <v>-4.490962295940113</v>
      </c>
      <c r="O227" s="29">
        <f>O79/O147</f>
        <v>-22.041418426740158</v>
      </c>
      <c r="P227" s="29">
        <f>P79/P147</f>
        <v>-43.913439094829293</v>
      </c>
      <c r="Q227" s="29">
        <f>Q79/Q147</f>
        <v>-52.314187034930782</v>
      </c>
      <c r="R227" s="29"/>
      <c r="S227" s="29">
        <f>S79/S147</f>
        <v>-1.6400849628327805</v>
      </c>
      <c r="T227" s="29">
        <f>T79/T147</f>
        <v>-16.551445376745743</v>
      </c>
      <c r="U227" s="29">
        <f>U79/U147</f>
        <v>-19.484561647972171</v>
      </c>
      <c r="V227" s="29">
        <f>V79/V147</f>
        <v>-40.651006678379666</v>
      </c>
      <c r="W227" s="29"/>
      <c r="X227" s="29">
        <f>X79/X147</f>
        <v>-10.759993192930832</v>
      </c>
      <c r="Y227" s="29">
        <f>Y79/Y147</f>
        <v>-45.745484875096601</v>
      </c>
      <c r="Z227" s="29">
        <f>Z79/Z147</f>
        <v>-53.33005688441888</v>
      </c>
      <c r="AA227" s="29">
        <f>AA79/AA147</f>
        <v>-58.611260701515185</v>
      </c>
      <c r="AB227" s="29"/>
      <c r="AC227" s="29">
        <f>AC79/AC147</f>
        <v>-9.3989115618509569</v>
      </c>
      <c r="AD227" s="29">
        <f>AD79/AD147</f>
        <v>-22.384636344509556</v>
      </c>
      <c r="AE227" s="29">
        <f>AE79/AE147</f>
        <v>-33.565100523876133</v>
      </c>
      <c r="AF227" s="29">
        <f>AF79/AF147</f>
        <v>-47.007089621938242</v>
      </c>
      <c r="AG227" s="29"/>
      <c r="AH227" s="29">
        <f>AH79/AH147</f>
        <v>-12.728484202790773</v>
      </c>
      <c r="AI227" s="29">
        <f>AI79/AI147</f>
        <v>-26.401094457623465</v>
      </c>
      <c r="AJ227" s="29">
        <f>AJ79/AJ147</f>
        <v>-40.513837208923789</v>
      </c>
      <c r="AK227" s="29">
        <f>AK79/AK147</f>
        <v>-58.334050947410049</v>
      </c>
      <c r="AL227" s="29"/>
      <c r="AM227" s="29">
        <f>AM79/AM147</f>
        <v>-21.050371179138356</v>
      </c>
      <c r="AN227" s="29">
        <f>AN79/AN147</f>
        <v>-41.246801268473064</v>
      </c>
      <c r="AO227" s="29">
        <f>AO79/AO147</f>
        <v>-59.066763574676273</v>
      </c>
      <c r="AP227" s="234">
        <f>AP79/AP147</f>
        <v>-76.44884384447009</v>
      </c>
      <c r="AQ227" s="29"/>
      <c r="AR227" s="29">
        <f>AR79/AR147</f>
        <v>-4.0523155443208836</v>
      </c>
      <c r="AS227" s="29">
        <f>AS79/AS147</f>
        <v>-10.897862808015985</v>
      </c>
      <c r="AT227" s="29">
        <f>AT79/AT147</f>
        <v>-21.291987035482876</v>
      </c>
      <c r="AU227" s="29">
        <f>AU79/AU147</f>
        <v>-24.97699122894559</v>
      </c>
      <c r="AV227" s="29"/>
      <c r="AW227" s="29">
        <f>AW79/AW147</f>
        <v>-21.84516299128077</v>
      </c>
      <c r="AX227" s="185">
        <f>AX79/AX147</f>
        <v>-73.399831175003129</v>
      </c>
      <c r="AY227" s="234">
        <f>AY79/AY147</f>
        <v>-151.985006884456</v>
      </c>
      <c r="AZ227" s="335"/>
      <c r="BA227" s="29"/>
      <c r="BB227" s="335"/>
      <c r="BC227" s="29">
        <f>BC79/BC147</f>
        <v>-200.2555784920869</v>
      </c>
      <c r="BD227" s="29">
        <f>BD79/BD147</f>
        <v>-270.30242092517722</v>
      </c>
      <c r="BE227" s="29">
        <f>BE79/BE147</f>
        <v>-346.53840879715938</v>
      </c>
      <c r="BF227" s="29"/>
      <c r="BG227" s="29">
        <f>BG79/BG147</f>
        <v>-50.608872973515197</v>
      </c>
      <c r="BH227" s="185">
        <f>BH79/BH147</f>
        <v>-141.43116479149435</v>
      </c>
      <c r="BI227" s="185">
        <f>BI79/BI147</f>
        <v>-178.73252278900131</v>
      </c>
      <c r="BJ227" s="29">
        <f>BJ79/BJ147</f>
        <v>-263.85803070151769</v>
      </c>
      <c r="BK227" s="29"/>
      <c r="BL227" s="29">
        <f>BL79/BL147</f>
        <v>-14.667135368513152</v>
      </c>
      <c r="BM227" s="185">
        <f>BM79/BM147</f>
        <v>-39.534888850168834</v>
      </c>
      <c r="BN227" s="185">
        <f>BN79/BN147</f>
        <v>-50.572362497726957</v>
      </c>
      <c r="BO227" s="185">
        <f>BO79/BO147</f>
        <v>-84.599828013119392</v>
      </c>
      <c r="BP227" s="185"/>
      <c r="BQ227" s="29">
        <f>BQ79/BQ147</f>
        <v>-19.215456385843794</v>
      </c>
      <c r="BR227" s="185">
        <f>BR79/BR147</f>
        <v>-31.516201602581042</v>
      </c>
      <c r="BS227" s="185">
        <f>BS79/BS147</f>
        <v>-60.119154231200682</v>
      </c>
      <c r="BT227" s="185">
        <f>BT79/BT147</f>
        <v>-117.65085750708859</v>
      </c>
    </row>
    <row r="228" spans="2:72" x14ac:dyDescent="0.25">
      <c r="B228" s="42" t="s">
        <v>20</v>
      </c>
      <c r="C228" s="36" t="s">
        <v>136</v>
      </c>
      <c r="D228" s="44">
        <f>D80/D147</f>
        <v>-17.049847674810504</v>
      </c>
      <c r="E228" s="29">
        <f>E80/E147</f>
        <v>-57.900062012467771</v>
      </c>
      <c r="F228" s="29">
        <f>F80/F147</f>
        <v>-79.169078397324583</v>
      </c>
      <c r="G228" s="29">
        <f>G80/G147</f>
        <v>-110.47538183958396</v>
      </c>
      <c r="H228" s="29"/>
      <c r="I228" s="29">
        <f>I80/I147</f>
        <v>-21.470234298452695</v>
      </c>
      <c r="J228" s="29">
        <f>J80/J147</f>
        <v>-59.612662774165052</v>
      </c>
      <c r="K228" s="29">
        <f>K80/K147</f>
        <v>-69.772590694879341</v>
      </c>
      <c r="L228" s="29">
        <f>L80/L147</f>
        <v>-99.786485807586033</v>
      </c>
      <c r="M228" s="29"/>
      <c r="N228" s="29">
        <f>N80/N147</f>
        <v>-12.185668395353428</v>
      </c>
      <c r="O228" s="29">
        <f>O80/O147</f>
        <v>-34.820295257807409</v>
      </c>
      <c r="P228" s="29">
        <f>P80/P147</f>
        <v>-47.53050486325796</v>
      </c>
      <c r="Q228" s="29">
        <f>Q80/Q147</f>
        <v>-70.37689638928002</v>
      </c>
      <c r="R228" s="29"/>
      <c r="S228" s="29">
        <f>S80/S147</f>
        <v>-13.040283380954754</v>
      </c>
      <c r="T228" s="29">
        <f>T80/T147</f>
        <v>-41.239232849218077</v>
      </c>
      <c r="U228" s="29">
        <f>U80/U147</f>
        <v>-56.260617399123106</v>
      </c>
      <c r="V228" s="29">
        <f>V80/V147</f>
        <v>-85.534442623515574</v>
      </c>
      <c r="W228" s="29"/>
      <c r="X228" s="29">
        <f>X80/X147</f>
        <v>-13.547139623976427</v>
      </c>
      <c r="Y228" s="29">
        <f>Y80/Y147</f>
        <v>-31.127994841890565</v>
      </c>
      <c r="Z228" s="29">
        <f>Z80/Z147</f>
        <v>-58.478762321422572</v>
      </c>
      <c r="AA228" s="29">
        <f>AA80/AA147</f>
        <v>-86.104402333709757</v>
      </c>
      <c r="AB228" s="29"/>
      <c r="AC228" s="29">
        <f>AC80/AC147</f>
        <v>-16.044434926559319</v>
      </c>
      <c r="AD228" s="29">
        <f>AD80/AD147</f>
        <v>-48.56327884910548</v>
      </c>
      <c r="AE228" s="29">
        <f>AE80/AE147</f>
        <v>-55.438986258536985</v>
      </c>
      <c r="AF228" s="29">
        <f>AF80/AF147</f>
        <v>-84.571632258208254</v>
      </c>
      <c r="AG228" s="29"/>
      <c r="AH228" s="29">
        <f>AH80/AH147</f>
        <v>-10.108948089233003</v>
      </c>
      <c r="AI228" s="29">
        <f>AI80/AI147</f>
        <v>-24.227679534181583</v>
      </c>
      <c r="AJ228" s="29">
        <f>AJ80/AJ147</f>
        <v>-49.970863893690648</v>
      </c>
      <c r="AK228" s="29">
        <f>AK80/AK147</f>
        <v>-77.598002162410424</v>
      </c>
      <c r="AL228" s="29"/>
      <c r="AM228" s="29">
        <f>AM80/AM147</f>
        <v>-12.29450558091917</v>
      </c>
      <c r="AN228" s="29">
        <f>AN80/AN147</f>
        <v>-34.053481566735641</v>
      </c>
      <c r="AO228" s="29">
        <f>AO80/AO147</f>
        <v>-46.820090689916391</v>
      </c>
      <c r="AP228" s="234">
        <f>AP80/AP147</f>
        <v>-67.103208256289776</v>
      </c>
      <c r="AQ228" s="29"/>
      <c r="AR228" s="29">
        <f>AR80/AR147</f>
        <v>-8.1648885688547157</v>
      </c>
      <c r="AS228" s="29">
        <f>AS80/AS147</f>
        <v>-31.569205753379638</v>
      </c>
      <c r="AT228" s="29">
        <f>AT80/AT147</f>
        <v>-40.210348442590757</v>
      </c>
      <c r="AU228" s="29">
        <f>AU80/AU147</f>
        <v>-64.175066254172066</v>
      </c>
      <c r="AV228" s="29"/>
      <c r="AW228" s="29">
        <f>AW80/AW147</f>
        <v>-9.1873437949783039</v>
      </c>
      <c r="AX228" s="185">
        <f>AX80/AX147</f>
        <v>-28.393294928114749</v>
      </c>
      <c r="AY228" s="234">
        <f>AY80/AY147</f>
        <v>-36.401814415604946</v>
      </c>
      <c r="AZ228" s="335"/>
      <c r="BA228" s="29"/>
      <c r="BB228" s="335"/>
      <c r="BC228" s="29">
        <f>BC80/BC147</f>
        <v>-13.381827713883155</v>
      </c>
      <c r="BD228" s="29">
        <f>BD80/BD147</f>
        <v>-21.738052921891704</v>
      </c>
      <c r="BE228" s="29">
        <f>BE80/BE147</f>
        <v>-30.38684510732406</v>
      </c>
      <c r="BF228" s="29"/>
      <c r="BG228" s="29">
        <f>BG80/BG147</f>
        <v>-8.313431482209257</v>
      </c>
      <c r="BH228" s="185">
        <f>BH80/BH147</f>
        <v>-20.754334222804797</v>
      </c>
      <c r="BI228" s="185">
        <f>BI80/BI147</f>
        <v>-45.831952731415086</v>
      </c>
      <c r="BJ228" s="29">
        <f>BJ80/BJ147</f>
        <v>-74.290352929031769</v>
      </c>
      <c r="BK228" s="29"/>
      <c r="BL228" s="29">
        <f>BL80/BL147</f>
        <v>-23.075117551965846</v>
      </c>
      <c r="BM228" s="185">
        <f>BM80/BM147</f>
        <v>-55.933321129164945</v>
      </c>
      <c r="BN228" s="185">
        <f>BN80/BN147</f>
        <v>-62.037353250335961</v>
      </c>
      <c r="BO228" s="185">
        <f>BO80/BO147</f>
        <v>-148.02539183191953</v>
      </c>
      <c r="BP228" s="185"/>
      <c r="BQ228" s="29">
        <f>BQ80/BQ147</f>
        <v>-70.731741297584506</v>
      </c>
      <c r="BR228" s="185">
        <f>BR80/BR147</f>
        <v>-127.85719702279324</v>
      </c>
      <c r="BS228" s="185">
        <f>BS80/BS147</f>
        <v>-170.70681837463823</v>
      </c>
      <c r="BT228" s="185">
        <f>BT80/BT147</f>
        <v>-221.26206196342275</v>
      </c>
    </row>
    <row r="229" spans="2:72" x14ac:dyDescent="0.25">
      <c r="B229" s="78" t="s">
        <v>169</v>
      </c>
      <c r="C229" s="80" t="s">
        <v>127</v>
      </c>
      <c r="D229" s="102">
        <f>SUM(D226:D228)</f>
        <v>100.21741860019428</v>
      </c>
      <c r="E229" s="86">
        <f>SUM(E226:E228)</f>
        <v>273.1812395965926</v>
      </c>
      <c r="F229" s="86">
        <f>SUM(F226:F228)</f>
        <v>199.1124831178854</v>
      </c>
      <c r="G229" s="86">
        <f>SUM(G226:G228)</f>
        <v>298.91068378954685</v>
      </c>
      <c r="H229" s="86"/>
      <c r="I229" s="86">
        <f>SUM(I226:I228)</f>
        <v>146.14883837155014</v>
      </c>
      <c r="J229" s="86">
        <f>SUM(J226:J228)</f>
        <v>275.91409844310681</v>
      </c>
      <c r="K229" s="86">
        <f>SUM(K226:K228)</f>
        <v>362.5264889141917</v>
      </c>
      <c r="L229" s="86">
        <f>SUM(L226:L228)</f>
        <v>450.89173574478775</v>
      </c>
      <c r="M229" s="86"/>
      <c r="N229" s="86">
        <f>SUM(N226:N228)</f>
        <v>53.233635877353819</v>
      </c>
      <c r="O229" s="86">
        <f>SUM(O226:O228)</f>
        <v>72.442223467392438</v>
      </c>
      <c r="P229" s="86">
        <f>SUM(P226:P228)</f>
        <v>152.96232034769045</v>
      </c>
      <c r="Q229" s="86">
        <f>SUM(Q226:Q228)</f>
        <v>330.38621404050309</v>
      </c>
      <c r="R229" s="86"/>
      <c r="S229" s="86">
        <f>SUM(S226:S228)</f>
        <v>157.11049188077547</v>
      </c>
      <c r="T229" s="86">
        <f>SUM(T226:T228)</f>
        <v>192.11872438881613</v>
      </c>
      <c r="U229" s="86">
        <f>SUM(U226:U228)</f>
        <v>389.91053971392273</v>
      </c>
      <c r="V229" s="86">
        <f>SUM(V226:V228)</f>
        <v>599.28245559640345</v>
      </c>
      <c r="W229" s="86"/>
      <c r="X229" s="86">
        <f>SUM(X226:X228)</f>
        <v>51.133417215721117</v>
      </c>
      <c r="Y229" s="86">
        <f>SUM(Y226:Y228)</f>
        <v>53.929571310435932</v>
      </c>
      <c r="Z229" s="86">
        <f>SUM(Z226:Z228)</f>
        <v>154.38802808969868</v>
      </c>
      <c r="AA229" s="86">
        <f>SUM(AA226:AA228)</f>
        <v>270.03844266195676</v>
      </c>
      <c r="AB229" s="86"/>
      <c r="AC229" s="86">
        <f>SUM(AC226:AC228)</f>
        <v>19.868585200368479</v>
      </c>
      <c r="AD229" s="86">
        <f>SUM(AD226:AD228)</f>
        <v>114.6307224822458</v>
      </c>
      <c r="AE229" s="86">
        <f>SUM(AE226:AE228)</f>
        <v>229.2815217093173</v>
      </c>
      <c r="AF229" s="86">
        <f>SUM(AF226:AF228)</f>
        <v>285.0586688922059</v>
      </c>
      <c r="AG229" s="86"/>
      <c r="AH229" s="86">
        <f>SUM(AH226:AH228)</f>
        <v>80.69577692100782</v>
      </c>
      <c r="AI229" s="86">
        <f>SUM(AI226:AI228)</f>
        <v>159.50169829631227</v>
      </c>
      <c r="AJ229" s="86">
        <f>SUM(AJ226:AJ228)</f>
        <v>289.92867350958232</v>
      </c>
      <c r="AK229" s="86">
        <f>SUM(AK226:AK228)</f>
        <v>452.98989918319563</v>
      </c>
      <c r="AL229" s="86"/>
      <c r="AM229" s="86">
        <f>SUM(AM226:AM228)</f>
        <v>111.07397723474945</v>
      </c>
      <c r="AN229" s="86">
        <f>SUM(AN226:AN228)</f>
        <v>181.82263416306495</v>
      </c>
      <c r="AO229" s="86">
        <f>SUM(AO226:AO228)</f>
        <v>252.86229484518023</v>
      </c>
      <c r="AP229" s="235">
        <f>SUM(AP226:AP228)</f>
        <v>436.81964159101346</v>
      </c>
      <c r="AQ229" s="86"/>
      <c r="AR229" s="86">
        <f>SUM(AR226:AR228)</f>
        <v>11.659822421205812</v>
      </c>
      <c r="AS229" s="86">
        <f>SUM(AS226:AS228)</f>
        <v>73.71914074099702</v>
      </c>
      <c r="AT229" s="86">
        <f>SUM(AT226:AT228)</f>
        <v>126.43795088290399</v>
      </c>
      <c r="AU229" s="86">
        <f>SUM(AU226:AU228)</f>
        <v>363.01187585243343</v>
      </c>
      <c r="AV229" s="86"/>
      <c r="AW229" s="86">
        <f>SUM(AW226:AW228)</f>
        <v>62.293688308264308</v>
      </c>
      <c r="AX229" s="193">
        <f>SUM(AX226:AX228)</f>
        <v>275.06088604851232</v>
      </c>
      <c r="AY229" s="235">
        <f>SUM(AY226:AY228)</f>
        <v>557.25583827541345</v>
      </c>
      <c r="AZ229" s="337"/>
      <c r="BA229" s="86"/>
      <c r="BB229" s="337"/>
      <c r="BC229" s="86">
        <f>SUM(BC226:BC228)</f>
        <v>365.1495789508175</v>
      </c>
      <c r="BD229" s="86">
        <f>SUM(BD226:BD228)</f>
        <v>683.45288082307206</v>
      </c>
      <c r="BE229" s="86">
        <f>SUM(BE226:BE228)</f>
        <v>954.74212757515022</v>
      </c>
      <c r="BF229" s="86"/>
      <c r="BG229" s="86">
        <f>SUM(BG226:BG228)</f>
        <v>317.62804745663965</v>
      </c>
      <c r="BH229" s="193">
        <f>SUM(BH226:BH228)</f>
        <v>409.26090642864199</v>
      </c>
      <c r="BI229" s="193">
        <f>SUM(BI226:BI228)</f>
        <v>507.99701064413841</v>
      </c>
      <c r="BJ229" s="86">
        <f>SUM(BJ226:BJ228)</f>
        <v>731.72419779791812</v>
      </c>
      <c r="BK229" s="86"/>
      <c r="BL229" s="86">
        <f>SUM(BL226:BL228)</f>
        <v>-7.879039660771527</v>
      </c>
      <c r="BM229" s="193">
        <f>SUM(BM226:BM228)</f>
        <v>9.5721850828302806</v>
      </c>
      <c r="BN229" s="193">
        <f>SUM(BN226:BN228)</f>
        <v>107.75317227645485</v>
      </c>
      <c r="BO229" s="193">
        <f>SUM(BO226:BO228)</f>
        <v>260.25979525782907</v>
      </c>
      <c r="BP229" s="193"/>
      <c r="BQ229" s="86">
        <f>SUM(BQ226:BQ228)</f>
        <v>124.92725883423375</v>
      </c>
      <c r="BR229" s="193">
        <f>SUM(BR226:BR228)</f>
        <v>270.70843089989501</v>
      </c>
      <c r="BS229" s="193">
        <f>SUM(BS226:BS228)</f>
        <v>484.74750426560831</v>
      </c>
      <c r="BT229" s="193">
        <f>SUM(BT226:BT228)</f>
        <v>678.87821497889865</v>
      </c>
    </row>
    <row r="230" spans="2:72" x14ac:dyDescent="0.25">
      <c r="B230" s="37" t="s">
        <v>250</v>
      </c>
      <c r="C230" s="30" t="s">
        <v>251</v>
      </c>
      <c r="D230" s="46">
        <f>D82/D147</f>
        <v>-89.908208378215846</v>
      </c>
      <c r="E230" s="31">
        <f>E82/E147</f>
        <v>-218.05541956330168</v>
      </c>
      <c r="F230" s="31">
        <f>F82/F147</f>
        <v>-409.89774262010422</v>
      </c>
      <c r="G230" s="31">
        <f>G82/G147</f>
        <v>-518.51065677373288</v>
      </c>
      <c r="H230" s="31"/>
      <c r="I230" s="31">
        <f>I82/I147</f>
        <v>-93.607591190956853</v>
      </c>
      <c r="J230" s="31">
        <f>J82/J147</f>
        <v>-214.07684197969493</v>
      </c>
      <c r="K230" s="31">
        <f>K82/K147</f>
        <v>-332.41610525982856</v>
      </c>
      <c r="L230" s="31">
        <f>L82/L147</f>
        <v>-453.4978648580759</v>
      </c>
      <c r="M230" s="31"/>
      <c r="N230" s="31">
        <f>N82/N147</f>
        <v>-63.788827515582497</v>
      </c>
      <c r="O230" s="31">
        <f>O82/O147</f>
        <v>-113.98072019119716</v>
      </c>
      <c r="P230" s="31">
        <f>P82/P147</f>
        <v>-213.5199136425548</v>
      </c>
      <c r="Q230" s="31">
        <f>Q82/Q147</f>
        <v>-298.73743223230622</v>
      </c>
      <c r="R230" s="31"/>
      <c r="S230" s="31">
        <f>S82/S147</f>
        <v>-59.043058661980098</v>
      </c>
      <c r="T230" s="31">
        <f>T82/T147</f>
        <v>-107.32305633763555</v>
      </c>
      <c r="U230" s="31">
        <f>U82/U147</f>
        <v>-171.58223075456706</v>
      </c>
      <c r="V230" s="31">
        <f>V82/V147</f>
        <v>-247.82677880963746</v>
      </c>
      <c r="W230" s="31"/>
      <c r="X230" s="31">
        <f>X82/X147</f>
        <v>-54.134959526077914</v>
      </c>
      <c r="Y230" s="31">
        <f>Y82/Y147</f>
        <v>-95.405098045355487</v>
      </c>
      <c r="Z230" s="31">
        <f>Z82/Z147</f>
        <v>-144.80734041572873</v>
      </c>
      <c r="AA230" s="31">
        <f>AA82/AA147</f>
        <v>-180.92068459861954</v>
      </c>
      <c r="AB230" s="31"/>
      <c r="AC230" s="31">
        <f>AC82/AC147</f>
        <v>-41.844702107191786</v>
      </c>
      <c r="AD230" s="31">
        <f>AD82/AD147</f>
        <v>-98.333741476420258</v>
      </c>
      <c r="AE230" s="31">
        <f>AE82/AE147</f>
        <v>-140.24314983954579</v>
      </c>
      <c r="AF230" s="31">
        <f>AF82/AF147</f>
        <v>-193.63219308723302</v>
      </c>
      <c r="AG230" s="31"/>
      <c r="AH230" s="31">
        <f>AH82/AH147</f>
        <v>-45.93857627333189</v>
      </c>
      <c r="AI230" s="31">
        <f>AI82/AI147</f>
        <v>-104.47554992452017</v>
      </c>
      <c r="AJ230" s="31">
        <f>AJ82/AJ147</f>
        <v>-149.81492875489536</v>
      </c>
      <c r="AK230" s="31">
        <f>AK82/AK147</f>
        <v>-231.90097563620475</v>
      </c>
      <c r="AL230" s="31"/>
      <c r="AM230" s="31">
        <f>AM82/AM147</f>
        <v>-65.63118600392275</v>
      </c>
      <c r="AN230" s="31">
        <f>AN82/AN147</f>
        <v>-127.24523404307422</v>
      </c>
      <c r="AO230" s="31">
        <f>AO82/AO147</f>
        <v>-195.08627220189646</v>
      </c>
      <c r="AP230" s="221">
        <f>AP82/AP147</f>
        <v>-293.96271941003556</v>
      </c>
      <c r="AQ230" s="31"/>
      <c r="AR230" s="31">
        <f>AR82/AR147</f>
        <v>-55.858684157404589</v>
      </c>
      <c r="AS230" s="31">
        <f>AS82/AS147</f>
        <v>-106.81635371349</v>
      </c>
      <c r="AT230" s="31">
        <f>AT82/AT147</f>
        <v>-164.83982265625662</v>
      </c>
      <c r="AU230" s="31">
        <f>AU82/AU147</f>
        <v>-248.74422008582548</v>
      </c>
      <c r="AV230" s="31"/>
      <c r="AW230" s="31">
        <f>AW82/AW147</f>
        <v>-43.932452173351592</v>
      </c>
      <c r="AX230" s="151">
        <f>AX82/AX147</f>
        <v>-102.14316198179544</v>
      </c>
      <c r="AY230" s="221">
        <f>AY82/AY147</f>
        <v>-190.61633109166257</v>
      </c>
      <c r="AZ230" s="317"/>
      <c r="BA230" s="31"/>
      <c r="BB230" s="317"/>
      <c r="BC230" s="31">
        <f>BC82/BC147</f>
        <v>-186.67715193813689</v>
      </c>
      <c r="BD230" s="31">
        <f>BD82/BD147</f>
        <v>-290.66679884158128</v>
      </c>
      <c r="BE230" s="31">
        <f>BE82/BE147</f>
        <v>-429.76306138346939</v>
      </c>
      <c r="BF230" s="31"/>
      <c r="BG230" s="31">
        <f>BG82/BG147</f>
        <v>-110.86407470820544</v>
      </c>
      <c r="BH230" s="151">
        <f>BH82/BH147</f>
        <v>-228.25866454441893</v>
      </c>
      <c r="BI230" s="151">
        <f>BI82/BI147</f>
        <v>-345.97682523635501</v>
      </c>
      <c r="BJ230" s="31">
        <f>BJ82/BJ147</f>
        <v>-531.10622593745677</v>
      </c>
      <c r="BK230" s="31"/>
      <c r="BL230" s="31">
        <f>BL82/BL147</f>
        <v>-118.31783054224321</v>
      </c>
      <c r="BM230" s="151">
        <f>BM82/BM147</f>
        <v>-242.73429246333788</v>
      </c>
      <c r="BN230" s="151">
        <f>BN82/BN147</f>
        <v>-370.03978373967152</v>
      </c>
      <c r="BO230" s="151">
        <f>BO82/BO147</f>
        <v>-502.78074265490699</v>
      </c>
      <c r="BP230" s="151"/>
      <c r="BQ230" s="31">
        <f>BQ82/BQ147</f>
        <v>-126.13827198069238</v>
      </c>
      <c r="BR230" s="151">
        <f>BR82/BR147</f>
        <v>-269.08838553862489</v>
      </c>
      <c r="BS230" s="151">
        <f>BS82/BS147</f>
        <v>-447.2407876999651</v>
      </c>
      <c r="BT230" s="151">
        <f>BT82/BT147</f>
        <v>-652.23396711085707</v>
      </c>
    </row>
    <row r="231" spans="2:72" x14ac:dyDescent="0.25">
      <c r="B231" s="215" t="s">
        <v>220</v>
      </c>
      <c r="C231" s="216" t="s">
        <v>208</v>
      </c>
      <c r="D231" s="29">
        <f t="shared" ref="D231:G236" si="106">D83/D$147</f>
        <v>-25.442602150395519</v>
      </c>
      <c r="E231" s="29">
        <f t="shared" si="106"/>
        <v>-50.393289598224484</v>
      </c>
      <c r="F231" s="29">
        <f t="shared" si="106"/>
        <v>-88.816001029005079</v>
      </c>
      <c r="G231" s="29">
        <f t="shared" si="106"/>
        <v>-118.70877274233024</v>
      </c>
      <c r="H231" s="29"/>
      <c r="I231" s="29">
        <f t="shared" ref="I231:L236" si="107">I83/I$147</f>
        <v>-28.769456372352387</v>
      </c>
      <c r="J231" s="29">
        <f t="shared" si="107"/>
        <v>-80.085372812885879</v>
      </c>
      <c r="K231" s="29">
        <f t="shared" si="107"/>
        <v>-147.10440585760824</v>
      </c>
      <c r="L231" s="29">
        <f t="shared" si="107"/>
        <v>-225.91685506154232</v>
      </c>
      <c r="M231" s="29"/>
      <c r="N231" s="29">
        <f t="shared" ref="N231:Q236" si="108">N83/N$147</f>
        <v>-43.193331636111914</v>
      </c>
      <c r="O231" s="29">
        <f t="shared" si="108"/>
        <v>-79.389129664147106</v>
      </c>
      <c r="P231" s="29">
        <f t="shared" si="108"/>
        <v>-140.9807899897705</v>
      </c>
      <c r="Q231" s="29">
        <f t="shared" si="108"/>
        <v>-186.27494358656696</v>
      </c>
      <c r="R231" s="29"/>
      <c r="S231" s="29">
        <f t="shared" ref="S231:V236" si="109">S83/S$147</f>
        <v>-47.305195692686674</v>
      </c>
      <c r="T231" s="29">
        <f t="shared" si="109"/>
        <v>-79.185599197167789</v>
      </c>
      <c r="U231" s="29">
        <f t="shared" si="109"/>
        <v>-105.7058556590421</v>
      </c>
      <c r="V231" s="29">
        <f t="shared" si="109"/>
        <v>-167.16455127227152</v>
      </c>
      <c r="W231" s="29"/>
      <c r="X231" s="29">
        <f t="shared" ref="X231:AA236" si="110">X83/X$147</f>
        <v>-41.150609085293382</v>
      </c>
      <c r="Y231" s="29">
        <f t="shared" si="110"/>
        <v>-67.394172645794157</v>
      </c>
      <c r="Z231" s="29">
        <f t="shared" si="110"/>
        <v>-96.070162813182449</v>
      </c>
      <c r="AA231" s="29">
        <f t="shared" si="110"/>
        <v>-105.85530820512898</v>
      </c>
      <c r="AB231" s="29"/>
      <c r="AC231" s="29">
        <f t="shared" ref="AC231:AF234" si="111">AC83/AC$147</f>
        <v>-14.259831465448379</v>
      </c>
      <c r="AD231" s="29">
        <f t="shared" si="111"/>
        <v>-35.180784393528114</v>
      </c>
      <c r="AE231" s="29">
        <f t="shared" si="111"/>
        <v>-45.016319701582596</v>
      </c>
      <c r="AF231" s="29">
        <f t="shared" si="111"/>
        <v>-78.110942215382607</v>
      </c>
      <c r="AG231" s="29"/>
      <c r="AH231" s="29">
        <f t="shared" ref="AH231:AK234" si="112">AH83/AH$147</f>
        <v>-27.918277505568714</v>
      </c>
      <c r="AI231" s="29">
        <f t="shared" si="112"/>
        <v>-66.836720940263106</v>
      </c>
      <c r="AJ231" s="29">
        <f t="shared" si="112"/>
        <v>-88.140790874376179</v>
      </c>
      <c r="AK231" s="29">
        <f t="shared" si="112"/>
        <v>-117.49734482791615</v>
      </c>
      <c r="AL231" s="29"/>
      <c r="AM231" s="29">
        <f t="shared" ref="AM231:AP234" si="113">AM83/AM$147</f>
        <v>-28.00667199983063</v>
      </c>
      <c r="AN231" s="29">
        <f t="shared" si="113"/>
        <v>-44.414922924344644</v>
      </c>
      <c r="AO231" s="29">
        <f t="shared" si="113"/>
        <v>-68.731954596651136</v>
      </c>
      <c r="AP231" s="234">
        <f t="shared" si="113"/>
        <v>-107.45163826674762</v>
      </c>
      <c r="AQ231" s="29"/>
      <c r="AR231" s="29">
        <f t="shared" ref="AR231:AU234" si="114">AR83/AR$147</f>
        <v>-28.471659400618844</v>
      </c>
      <c r="AS231" s="29">
        <f t="shared" si="114"/>
        <v>-56.507436782305106</v>
      </c>
      <c r="AT231" s="29">
        <f t="shared" si="114"/>
        <v>-91.342200520502189</v>
      </c>
      <c r="AU231" s="29">
        <f t="shared" si="114"/>
        <v>-132.48062273377465</v>
      </c>
      <c r="AV231" s="29"/>
      <c r="AW231" s="29">
        <f t="shared" ref="AW231:AY234" si="115">AW83/AW$147</f>
        <v>-24.051201618479073</v>
      </c>
      <c r="AX231" s="234">
        <f t="shared" si="115"/>
        <v>-55.265280075823163</v>
      </c>
      <c r="AY231" s="234">
        <f t="shared" si="115"/>
        <v>-107.86773737185386</v>
      </c>
      <c r="AZ231" s="335"/>
      <c r="BA231" s="29"/>
      <c r="BB231" s="335"/>
      <c r="BC231" s="29">
        <f t="shared" ref="BC231" si="116">BC83/BC$147</f>
        <v>-75.533274353681307</v>
      </c>
      <c r="BD231" s="29">
        <f t="shared" ref="BD231:BG231" si="117">BD83/BD$147</f>
        <v>-119.79295743731723</v>
      </c>
      <c r="BE231" s="29">
        <f t="shared" si="117"/>
        <v>-179.3742906575404</v>
      </c>
      <c r="BF231" s="29"/>
      <c r="BG231" s="29">
        <f t="shared" si="117"/>
        <v>-46.486510255064324</v>
      </c>
      <c r="BH231" s="185">
        <f t="shared" ref="BH231" si="118">BH83/BH$147</f>
        <v>-93.420511940244154</v>
      </c>
      <c r="BI231" s="185">
        <f>BI83/BI$147</f>
        <v>-121.21886389965826</v>
      </c>
      <c r="BJ231" s="29">
        <f>BJ83/BJ$147</f>
        <v>-202.38930350301362</v>
      </c>
      <c r="BK231" s="29"/>
      <c r="BL231" s="29">
        <f t="shared" ref="BL231:BM231" si="119">BL83/BL$147</f>
        <v>-37.290447849022172</v>
      </c>
      <c r="BM231" s="185">
        <f t="shared" si="119"/>
        <v>-82.334025147938775</v>
      </c>
      <c r="BN231" s="185">
        <f t="shared" ref="BN231:BO231" si="120">BN83/BN$147</f>
        <v>-125.85987430644568</v>
      </c>
      <c r="BO231" s="185">
        <f t="shared" si="120"/>
        <v>-187.97561070467086</v>
      </c>
      <c r="BP231" s="185"/>
      <c r="BQ231" s="29">
        <f t="shared" ref="BQ231:BS234" si="121">BQ83/BQ$147</f>
        <v>-45.40763452694933</v>
      </c>
      <c r="BR231" s="185">
        <f t="shared" si="121"/>
        <v>-90.274442578009214</v>
      </c>
      <c r="BS231" s="185">
        <f t="shared" si="121"/>
        <v>-147.0456537928564</v>
      </c>
      <c r="BT231" s="185">
        <f t="shared" ref="BT231:BT234" si="122">BT83/BT$147</f>
        <v>-220.37710938611795</v>
      </c>
    </row>
    <row r="232" spans="2:72" x14ac:dyDescent="0.25">
      <c r="B232" s="215" t="s">
        <v>221</v>
      </c>
      <c r="C232" s="216" t="s">
        <v>209</v>
      </c>
      <c r="D232" s="29">
        <f t="shared" si="106"/>
        <v>-4.5598429827981581</v>
      </c>
      <c r="E232" s="29">
        <f t="shared" si="106"/>
        <v>-9.4976990110643307</v>
      </c>
      <c r="F232" s="29">
        <f t="shared" si="106"/>
        <v>-18.007588912470254</v>
      </c>
      <c r="G232" s="29">
        <f t="shared" si="106"/>
        <v>-20.679962306507274</v>
      </c>
      <c r="H232" s="29"/>
      <c r="I232" s="29">
        <f t="shared" si="107"/>
        <v>-3.2550584924147272</v>
      </c>
      <c r="J232" s="29">
        <f t="shared" si="107"/>
        <v>-8.6082103627377329</v>
      </c>
      <c r="K232" s="29">
        <f t="shared" si="107"/>
        <v>-11.481165195938893</v>
      </c>
      <c r="L232" s="29">
        <f t="shared" si="107"/>
        <v>-16.076362722933936</v>
      </c>
      <c r="M232" s="29"/>
      <c r="N232" s="29">
        <f t="shared" si="108"/>
        <v>-4.2049137420585767</v>
      </c>
      <c r="O232" s="29">
        <f t="shared" si="108"/>
        <v>-6.8325538313760026</v>
      </c>
      <c r="P232" s="29">
        <f t="shared" si="108"/>
        <v>-13.479221652659957</v>
      </c>
      <c r="Q232" s="29">
        <f t="shared" si="108"/>
        <v>-23.892748108490775</v>
      </c>
      <c r="R232" s="29"/>
      <c r="S232" s="29">
        <f t="shared" si="109"/>
        <v>-1.5596886411252913</v>
      </c>
      <c r="T232" s="29">
        <f t="shared" si="109"/>
        <v>-2.9792601678142336</v>
      </c>
      <c r="U232" s="29">
        <f t="shared" si="109"/>
        <v>-6.4779841323128258</v>
      </c>
      <c r="V232" s="29">
        <f t="shared" si="109"/>
        <v>-7.2509059531250255</v>
      </c>
      <c r="W232" s="29"/>
      <c r="X232" s="29">
        <f t="shared" si="110"/>
        <v>-2.4789523545357461</v>
      </c>
      <c r="Y232" s="29">
        <f t="shared" si="110"/>
        <v>-4.9816178302065373</v>
      </c>
      <c r="Z232" s="29">
        <f t="shared" si="110"/>
        <v>-10.297410874007376</v>
      </c>
      <c r="AA232" s="29">
        <f t="shared" si="110"/>
        <v>-13.172243115153451</v>
      </c>
      <c r="AB232" s="29"/>
      <c r="AC232" s="29">
        <f t="shared" si="111"/>
        <v>-2.3794712814812549</v>
      </c>
      <c r="AD232" s="29">
        <f t="shared" si="111"/>
        <v>-5.8289731004963254</v>
      </c>
      <c r="AE232" s="29">
        <f t="shared" si="111"/>
        <v>-8.2798485970542242</v>
      </c>
      <c r="AF232" s="29">
        <f t="shared" si="111"/>
        <v>-15.371986653619615</v>
      </c>
      <c r="AG232" s="29"/>
      <c r="AH232" s="29">
        <f t="shared" si="112"/>
        <v>-7.0850540521059138</v>
      </c>
      <c r="AI232" s="29">
        <f t="shared" si="112"/>
        <v>-16.073161526849255</v>
      </c>
      <c r="AJ232" s="29">
        <f t="shared" si="112"/>
        <v>-26.287604295866579</v>
      </c>
      <c r="AK232" s="29">
        <f t="shared" si="112"/>
        <v>-41.669457388076125</v>
      </c>
      <c r="AL232" s="29"/>
      <c r="AM232" s="29">
        <f t="shared" si="113"/>
        <v>-6.8958112483384273</v>
      </c>
      <c r="AN232" s="29">
        <f t="shared" si="113"/>
        <v>-24.273627759479879</v>
      </c>
      <c r="AO232" s="29">
        <f t="shared" si="113"/>
        <v>-43.040063676552613</v>
      </c>
      <c r="AP232" s="234">
        <f t="shared" si="113"/>
        <v>-63.859268630640408</v>
      </c>
      <c r="AQ232" s="29"/>
      <c r="AR232" s="29">
        <f t="shared" si="114"/>
        <v>-2.1391405475597227</v>
      </c>
      <c r="AS232" s="29">
        <f t="shared" si="114"/>
        <v>-7.61120577067783</v>
      </c>
      <c r="AT232" s="29">
        <f t="shared" si="114"/>
        <v>-10.808473843493299</v>
      </c>
      <c r="AU232" s="29">
        <f t="shared" si="114"/>
        <v>-17.298160407172084</v>
      </c>
      <c r="AV232" s="29"/>
      <c r="AW232" s="29">
        <f t="shared" si="115"/>
        <v>-3.9009219627287086</v>
      </c>
      <c r="AX232" s="234">
        <f t="shared" si="115"/>
        <v>-11.578109833180978</v>
      </c>
      <c r="AY232" s="234">
        <f t="shared" si="115"/>
        <v>-20.484465721624758</v>
      </c>
      <c r="AZ232" s="335"/>
      <c r="BA232" s="29"/>
      <c r="BB232" s="335"/>
      <c r="BC232" s="29">
        <f t="shared" ref="BC232" si="123">BC84/BC$147</f>
        <v>-18.20505259018972</v>
      </c>
      <c r="BD232" s="29">
        <f t="shared" ref="BD232:BG232" si="124">BD84/BD$147</f>
        <v>-24.51372612885638</v>
      </c>
      <c r="BE232" s="29">
        <f t="shared" si="124"/>
        <v>-44.785220585446403</v>
      </c>
      <c r="BF232" s="29"/>
      <c r="BG232" s="29">
        <f t="shared" si="124"/>
        <v>-5.4277775792936476</v>
      </c>
      <c r="BH232" s="185">
        <f t="shared" ref="BH232:BI232" si="125">BH84/BH$147</f>
        <v>-9.5969289827255277</v>
      </c>
      <c r="BI232" s="185">
        <f t="shared" si="125"/>
        <v>-13.870514454599762</v>
      </c>
      <c r="BJ232" s="29">
        <f t="shared" ref="BJ232:BL232" si="126">BJ84/BJ$147</f>
        <v>-22.28827894602248</v>
      </c>
      <c r="BK232" s="29"/>
      <c r="BL232" s="29">
        <f t="shared" si="126"/>
        <v>-4.2315401814493248</v>
      </c>
      <c r="BM232" s="185">
        <f t="shared" ref="BM232:BN232" si="127">BM84/BM$147</f>
        <v>-10.719082834690129</v>
      </c>
      <c r="BN232" s="185">
        <f t="shared" si="127"/>
        <v>-22.896717508837135</v>
      </c>
      <c r="BO232" s="185">
        <f t="shared" ref="BO232" si="128">BO84/BO$147</f>
        <v>-32.128704956074202</v>
      </c>
      <c r="BP232" s="185"/>
      <c r="BQ232" s="29">
        <f t="shared" si="121"/>
        <v>-7.501851349743812</v>
      </c>
      <c r="BR232" s="185">
        <f t="shared" si="121"/>
        <v>-19.980559455664761</v>
      </c>
      <c r="BS232" s="185">
        <f t="shared" si="121"/>
        <v>-39.191749700700406</v>
      </c>
      <c r="BT232" s="185">
        <f t="shared" si="122"/>
        <v>-55.763971188814196</v>
      </c>
    </row>
    <row r="233" spans="2:72" x14ac:dyDescent="0.25">
      <c r="B233" s="215" t="s">
        <v>254</v>
      </c>
      <c r="C233" s="216" t="s">
        <v>257</v>
      </c>
      <c r="D233" s="29">
        <f t="shared" si="106"/>
        <v>-51.546051109892218</v>
      </c>
      <c r="E233" s="29">
        <f t="shared" si="106"/>
        <v>-145.20708900421033</v>
      </c>
      <c r="F233" s="29">
        <f t="shared" si="106"/>
        <v>-223.51919737603706</v>
      </c>
      <c r="G233" s="29">
        <f t="shared" si="106"/>
        <v>-253.78784224051151</v>
      </c>
      <c r="H233" s="29"/>
      <c r="I233" s="29">
        <f t="shared" si="107"/>
        <v>-45.570818893806184</v>
      </c>
      <c r="J233" s="29">
        <f t="shared" si="107"/>
        <v>-86.27554655687706</v>
      </c>
      <c r="K233" s="29">
        <f t="shared" si="107"/>
        <v>-117.24705063731537</v>
      </c>
      <c r="L233" s="29">
        <f t="shared" si="107"/>
        <v>-123.27304697312233</v>
      </c>
      <c r="M233" s="29"/>
      <c r="N233" s="29">
        <f t="shared" si="108"/>
        <v>-14.416847115629407</v>
      </c>
      <c r="O233" s="29">
        <f t="shared" si="108"/>
        <v>-23.270706354560946</v>
      </c>
      <c r="P233" s="29">
        <f t="shared" si="108"/>
        <v>-45.241580431674194</v>
      </c>
      <c r="Q233" s="29">
        <f t="shared" si="108"/>
        <v>-57.207255275013857</v>
      </c>
      <c r="R233" s="29"/>
      <c r="S233" s="29">
        <f t="shared" si="109"/>
        <v>-4.8237793024493545</v>
      </c>
      <c r="T233" s="29">
        <f t="shared" si="109"/>
        <v>-8.9029353552811301</v>
      </c>
      <c r="U233" s="29">
        <f t="shared" si="109"/>
        <v>-30.163113616081596</v>
      </c>
      <c r="V233" s="29">
        <f t="shared" si="109"/>
        <v>-34.564839011842601</v>
      </c>
      <c r="W233" s="29"/>
      <c r="X233" s="29">
        <f t="shared" si="110"/>
        <v>-5.5742928620911911</v>
      </c>
      <c r="Y233" s="29">
        <f t="shared" si="110"/>
        <v>-13.165704265545848</v>
      </c>
      <c r="Z233" s="29">
        <f t="shared" si="110"/>
        <v>-26.518758401385472</v>
      </c>
      <c r="AA233" s="29">
        <f t="shared" si="110"/>
        <v>-40.590796734238438</v>
      </c>
      <c r="AB233" s="29"/>
      <c r="AC233" s="29">
        <f t="shared" si="111"/>
        <v>-23.369807228833753</v>
      </c>
      <c r="AD233" s="29">
        <f t="shared" si="111"/>
        <v>-46.286875153053657</v>
      </c>
      <c r="AE233" s="29">
        <f t="shared" si="111"/>
        <v>-65.055953262568906</v>
      </c>
      <c r="AF233" s="29">
        <f t="shared" si="111"/>
        <v>-72.541381833636379</v>
      </c>
      <c r="AG233" s="29"/>
      <c r="AH233" s="29">
        <f t="shared" si="112"/>
        <v>-7.7003813271027051</v>
      </c>
      <c r="AI233" s="29">
        <f t="shared" si="112"/>
        <v>-8.2893034289411265</v>
      </c>
      <c r="AJ233" s="29">
        <f t="shared" si="112"/>
        <v>-19.581416698407118</v>
      </c>
      <c r="AK233" s="29">
        <f t="shared" si="112"/>
        <v>-33.392975036598315</v>
      </c>
      <c r="AL233" s="29"/>
      <c r="AM233" s="29">
        <f t="shared" si="113"/>
        <v>-9.1036806392538008</v>
      </c>
      <c r="AN233" s="29">
        <f t="shared" si="113"/>
        <v>-24.457286985907217</v>
      </c>
      <c r="AO233" s="29">
        <f t="shared" si="113"/>
        <v>-32.483646773378162</v>
      </c>
      <c r="AP233" s="234">
        <f t="shared" si="113"/>
        <v>-51.316035411462849</v>
      </c>
      <c r="AQ233" s="29"/>
      <c r="AR233" s="29">
        <f t="shared" si="114"/>
        <v>-7.9539873881093914</v>
      </c>
      <c r="AS233" s="29">
        <f t="shared" si="114"/>
        <v>-15.827848364023216</v>
      </c>
      <c r="AT233" s="29">
        <f t="shared" si="114"/>
        <v>-24.428563758692697</v>
      </c>
      <c r="AU233" s="29">
        <f t="shared" si="114"/>
        <v>-45.088874843374029</v>
      </c>
      <c r="AV233" s="29"/>
      <c r="AW233" s="29">
        <f t="shared" si="115"/>
        <v>-10.411426203972484</v>
      </c>
      <c r="AX233" s="234">
        <f t="shared" si="115"/>
        <v>-21.78300198847305</v>
      </c>
      <c r="AY233" s="234">
        <f t="shared" si="115"/>
        <v>-33.564256499021042</v>
      </c>
      <c r="AZ233" s="335"/>
      <c r="BA233" s="29"/>
      <c r="BB233" s="335"/>
      <c r="BC233" s="29">
        <f t="shared" ref="BC233" si="129">BC85/BC$147</f>
        <v>-18.585143680985617</v>
      </c>
      <c r="BD233" s="29">
        <f t="shared" ref="BD233:BG233" si="130">BD85/BD$147</f>
        <v>-28.549781557350929</v>
      </c>
      <c r="BE233" s="29">
        <f t="shared" si="130"/>
        <v>-37.782971112803317</v>
      </c>
      <c r="BF233" s="29"/>
      <c r="BG233" s="29">
        <f t="shared" si="130"/>
        <v>-10.951743622017815</v>
      </c>
      <c r="BH233" s="185">
        <f t="shared" ref="BH233:BI233" si="131">BH85/BH$147</f>
        <v>-20.325203252032519</v>
      </c>
      <c r="BI233" s="185">
        <f t="shared" si="131"/>
        <v>-28.684272263566381</v>
      </c>
      <c r="BJ233" s="29">
        <f t="shared" ref="BJ233:BL233" si="132">BJ85/BJ$147</f>
        <v>-42.55888211377345</v>
      </c>
      <c r="BK233" s="29"/>
      <c r="BL233" s="29">
        <f t="shared" si="132"/>
        <v>-8.2977858245607852</v>
      </c>
      <c r="BM233" s="185">
        <f t="shared" ref="BM233:BN233" si="133">BM85/BM$147</f>
        <v>-17.181410551900431</v>
      </c>
      <c r="BN233" s="185">
        <f t="shared" si="133"/>
        <v>-26.877309075748773</v>
      </c>
      <c r="BO233" s="185">
        <f t="shared" ref="BO233" si="134">BO85/BO$147</f>
        <v>-34.18131219940107</v>
      </c>
      <c r="BP233" s="185"/>
      <c r="BQ233" s="29">
        <f t="shared" si="121"/>
        <v>-6.3122720642844357</v>
      </c>
      <c r="BR233" s="185">
        <f t="shared" si="121"/>
        <v>-17.211545753068322</v>
      </c>
      <c r="BS233" s="185">
        <f t="shared" si="121"/>
        <v>-26.901612918430256</v>
      </c>
      <c r="BT233" s="185">
        <f t="shared" si="122"/>
        <v>-41.987412147528772</v>
      </c>
    </row>
    <row r="234" spans="2:72" x14ac:dyDescent="0.25">
      <c r="B234" s="215" t="s">
        <v>255</v>
      </c>
      <c r="C234" s="216" t="s">
        <v>256</v>
      </c>
      <c r="D234" s="29">
        <f t="shared" si="106"/>
        <v>0</v>
      </c>
      <c r="E234" s="29">
        <f t="shared" si="106"/>
        <v>0</v>
      </c>
      <c r="F234" s="29">
        <f t="shared" si="106"/>
        <v>-19.840504212489549</v>
      </c>
      <c r="G234" s="29">
        <f t="shared" si="106"/>
        <v>-35.699468367376475</v>
      </c>
      <c r="H234" s="29"/>
      <c r="I234" s="29">
        <f t="shared" si="107"/>
        <v>-11.540661927652215</v>
      </c>
      <c r="J234" s="29">
        <f t="shared" si="107"/>
        <v>-29.854692119457457</v>
      </c>
      <c r="K234" s="29">
        <f t="shared" si="107"/>
        <v>-43.584147768605497</v>
      </c>
      <c r="L234" s="29">
        <f t="shared" si="107"/>
        <v>-69.454910826425518</v>
      </c>
      <c r="M234" s="29"/>
      <c r="N234" s="29">
        <f t="shared" si="108"/>
        <v>-1.1441942155261435</v>
      </c>
      <c r="O234" s="29">
        <f t="shared" si="108"/>
        <v>-2.5443401296755823</v>
      </c>
      <c r="P234" s="29">
        <f t="shared" si="108"/>
        <v>-6.5841900315928088</v>
      </c>
      <c r="Q234" s="29">
        <f t="shared" si="108"/>
        <v>-11.816239260626157</v>
      </c>
      <c r="R234" s="29"/>
      <c r="S234" s="29">
        <f t="shared" si="109"/>
        <v>-3.4088040403975439</v>
      </c>
      <c r="T234" s="29">
        <f t="shared" si="109"/>
        <v>-11.795082652691439</v>
      </c>
      <c r="U234" s="29">
        <f t="shared" si="109"/>
        <v>-15.334603063209267</v>
      </c>
      <c r="V234" s="29">
        <f t="shared" si="109"/>
        <v>-19.374026992399671</v>
      </c>
      <c r="W234" s="29"/>
      <c r="X234" s="29">
        <f t="shared" si="110"/>
        <v>-1.179177336211598</v>
      </c>
      <c r="Y234" s="29">
        <f t="shared" si="110"/>
        <v>-4.2272585587752616</v>
      </c>
      <c r="Z234" s="29">
        <f t="shared" si="110"/>
        <v>-6.2018497309362601</v>
      </c>
      <c r="AA234" s="29">
        <f t="shared" si="110"/>
        <v>-8.8461383547972776</v>
      </c>
      <c r="AB234" s="29"/>
      <c r="AC234" s="29">
        <f t="shared" si="111"/>
        <v>-1.2917129813755384</v>
      </c>
      <c r="AD234" s="29">
        <f t="shared" si="111"/>
        <v>-4.3113706364617794</v>
      </c>
      <c r="AE234" s="29">
        <f t="shared" si="111"/>
        <v>-13.731177487040236</v>
      </c>
      <c r="AF234" s="29">
        <f t="shared" si="111"/>
        <v>-19.279247475275437</v>
      </c>
      <c r="AG234" s="29"/>
      <c r="AH234" s="29">
        <f t="shared" si="112"/>
        <v>-3.1645402714120707</v>
      </c>
      <c r="AI234" s="29">
        <f t="shared" si="112"/>
        <v>-10.429021996980806</v>
      </c>
      <c r="AJ234" s="29">
        <f t="shared" si="112"/>
        <v>-12.810120483496593</v>
      </c>
      <c r="AK234" s="29">
        <f t="shared" si="112"/>
        <v>-28.353729520091601</v>
      </c>
      <c r="AL234" s="29"/>
      <c r="AM234" s="29">
        <f t="shared" si="113"/>
        <v>-14.577986937276851</v>
      </c>
      <c r="AN234" s="29">
        <f t="shared" si="113"/>
        <v>-24.380762308229162</v>
      </c>
      <c r="AO234" s="29">
        <f t="shared" si="113"/>
        <v>-40.781267046615717</v>
      </c>
      <c r="AP234" s="234">
        <f t="shared" si="113"/>
        <v>-58.59172857184786</v>
      </c>
      <c r="AQ234" s="29"/>
      <c r="AR234" s="29">
        <f t="shared" si="114"/>
        <v>-15.410850564461946</v>
      </c>
      <c r="AS234" s="29">
        <f t="shared" si="114"/>
        <v>-23.237241860478527</v>
      </c>
      <c r="AT234" s="29">
        <f t="shared" si="114"/>
        <v>-32.425421530479895</v>
      </c>
      <c r="AU234" s="29">
        <f t="shared" si="114"/>
        <v>-43.259261723384675</v>
      </c>
      <c r="AV234" s="29"/>
      <c r="AW234" s="29">
        <f t="shared" si="115"/>
        <v>-4.3851743443088242</v>
      </c>
      <c r="AX234" s="234">
        <f t="shared" si="115"/>
        <v>-9.6125237452223473</v>
      </c>
      <c r="AY234" s="234">
        <f t="shared" si="115"/>
        <v>-23.619291610422216</v>
      </c>
      <c r="AZ234" s="335"/>
      <c r="BA234" s="29"/>
      <c r="BB234" s="335"/>
      <c r="BC234" s="29">
        <f t="shared" ref="BC234" si="135">BC86/BC$147</f>
        <v>-68.049411841803462</v>
      </c>
      <c r="BD234" s="29">
        <f t="shared" ref="BD234:BG234" si="136">BD86/BD$147</f>
        <v>-104.35681562307491</v>
      </c>
      <c r="BE234" s="29">
        <f t="shared" si="136"/>
        <v>-148.88532941207362</v>
      </c>
      <c r="BF234" s="29"/>
      <c r="BG234" s="29">
        <f t="shared" si="136"/>
        <v>-44.741376704253454</v>
      </c>
      <c r="BH234" s="185">
        <f t="shared" ref="BH234:BI234" si="137">BH86/BH$147</f>
        <v>-95.384111230747621</v>
      </c>
      <c r="BI234" s="185">
        <f t="shared" si="137"/>
        <v>-168.27219584634324</v>
      </c>
      <c r="BJ234" s="29">
        <f t="shared" ref="BJ234:BL234" si="138">BJ86/BJ$147</f>
        <v>-245.78106340898054</v>
      </c>
      <c r="BK234" s="29"/>
      <c r="BL234" s="29">
        <f t="shared" si="138"/>
        <v>-62.029530420255853</v>
      </c>
      <c r="BM234" s="185">
        <f t="shared" ref="BM234:BN234" si="139">BM86/BM$147</f>
        <v>-119.69642498737309</v>
      </c>
      <c r="BN234" s="185">
        <f t="shared" si="139"/>
        <v>-174.95753296462041</v>
      </c>
      <c r="BO234" s="185">
        <f t="shared" ref="BO234" si="140">BO86/BO$147</f>
        <v>-223.29125848591048</v>
      </c>
      <c r="BP234" s="185"/>
      <c r="BQ234" s="29">
        <f t="shared" si="121"/>
        <v>-62.704760353358637</v>
      </c>
      <c r="BR234" s="185">
        <f t="shared" si="121"/>
        <v>-132.84371962414949</v>
      </c>
      <c r="BS234" s="185">
        <f t="shared" si="121"/>
        <v>-223.34348281030532</v>
      </c>
      <c r="BT234" s="185">
        <f t="shared" si="122"/>
        <v>-321.05840328245654</v>
      </c>
    </row>
    <row r="235" spans="2:72" x14ac:dyDescent="0.25">
      <c r="B235" s="215" t="s">
        <v>258</v>
      </c>
      <c r="C235" s="216" t="s">
        <v>252</v>
      </c>
      <c r="D235" s="29">
        <f t="shared" si="106"/>
        <v>-1.2886512777473054</v>
      </c>
      <c r="E235" s="29">
        <f t="shared" si="106"/>
        <v>-2.7089656973138809</v>
      </c>
      <c r="F235" s="29">
        <f t="shared" si="106"/>
        <v>-4.8556177246125154</v>
      </c>
      <c r="G235" s="29">
        <f t="shared" si="106"/>
        <v>-9.1017563495203078</v>
      </c>
      <c r="H235" s="29"/>
      <c r="I235" s="29">
        <f t="shared" si="107"/>
        <v>-1.512451420717954</v>
      </c>
      <c r="J235" s="29">
        <f t="shared" si="107"/>
        <v>-4.9005542139930167</v>
      </c>
      <c r="K235" s="29">
        <f t="shared" si="107"/>
        <v>-8.3815668785779796</v>
      </c>
      <c r="L235" s="29">
        <f t="shared" si="107"/>
        <v>-9.0115548857071097</v>
      </c>
      <c r="M235" s="29"/>
      <c r="N235" s="29">
        <f t="shared" si="108"/>
        <v>-0.62930681853937886</v>
      </c>
      <c r="O235" s="29">
        <f t="shared" si="108"/>
        <v>-1.2006998364761177</v>
      </c>
      <c r="P235" s="29">
        <f t="shared" si="108"/>
        <v>-6.2168317894867728</v>
      </c>
      <c r="Q235" s="29">
        <f t="shared" si="108"/>
        <v>-17.698331932215389</v>
      </c>
      <c r="R235" s="29"/>
      <c r="S235" s="29">
        <f t="shared" si="109"/>
        <v>-1.8973531922967461</v>
      </c>
      <c r="T235" s="29">
        <f t="shared" si="109"/>
        <v>-4.3904886683578184</v>
      </c>
      <c r="U235" s="29">
        <f t="shared" si="109"/>
        <v>-13.563279277029979</v>
      </c>
      <c r="V235" s="29">
        <f t="shared" si="109"/>
        <v>-18.110860118212734</v>
      </c>
      <c r="W235" s="29"/>
      <c r="X235" s="29">
        <f t="shared" si="110"/>
        <v>-1.5007711551783975</v>
      </c>
      <c r="Y235" s="29">
        <f t="shared" si="110"/>
        <v>-2.6046744655079896</v>
      </c>
      <c r="Z235" s="29">
        <f t="shared" si="110"/>
        <v>-2.9400278205617649</v>
      </c>
      <c r="AA235" s="29">
        <f t="shared" si="110"/>
        <v>-2.9984381270054854</v>
      </c>
      <c r="AB235" s="29"/>
      <c r="AC235" s="29">
        <f t="shared" ref="AC235:AE236" si="141">AC87/AC$147</f>
        <v>0</v>
      </c>
      <c r="AD235" s="29">
        <f t="shared" si="141"/>
        <v>0</v>
      </c>
      <c r="AE235" s="29">
        <f t="shared" si="141"/>
        <v>0</v>
      </c>
      <c r="AF235" s="29"/>
      <c r="AG235" s="29"/>
      <c r="AH235" s="29">
        <f t="shared" ref="AH235:AJ236" si="142">AH87/AH$147</f>
        <v>0</v>
      </c>
      <c r="AI235" s="29">
        <f t="shared" si="142"/>
        <v>0</v>
      </c>
      <c r="AJ235" s="29">
        <f t="shared" si="142"/>
        <v>0</v>
      </c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335"/>
      <c r="BA235" s="29"/>
      <c r="BB235" s="335"/>
      <c r="BC235" s="29"/>
      <c r="BD235" s="29"/>
      <c r="BE235" s="29"/>
      <c r="BF235" s="29"/>
      <c r="BG235" s="29"/>
      <c r="BH235" s="185"/>
      <c r="BI235" s="185"/>
      <c r="BJ235" s="29"/>
      <c r="BK235" s="29"/>
      <c r="BL235" s="29"/>
      <c r="BM235" s="185"/>
      <c r="BN235" s="185"/>
      <c r="BO235" s="185"/>
      <c r="BP235" s="185"/>
      <c r="BQ235" s="29"/>
      <c r="BR235" s="185"/>
      <c r="BS235" s="185"/>
      <c r="BT235" s="185"/>
    </row>
    <row r="236" spans="2:72" x14ac:dyDescent="0.25">
      <c r="B236" s="215" t="s">
        <v>228</v>
      </c>
      <c r="C236" s="216" t="s">
        <v>253</v>
      </c>
      <c r="D236" s="29">
        <f t="shared" si="106"/>
        <v>-7.0710608573826503</v>
      </c>
      <c r="E236" s="29">
        <f t="shared" si="106"/>
        <v>-10.248376252488658</v>
      </c>
      <c r="F236" s="29">
        <f t="shared" si="106"/>
        <v>-54.858833365489744</v>
      </c>
      <c r="G236" s="29">
        <f t="shared" si="106"/>
        <v>-80.532854767487109</v>
      </c>
      <c r="H236" s="29"/>
      <c r="I236" s="29">
        <f t="shared" si="107"/>
        <v>-2.9591440840133885</v>
      </c>
      <c r="J236" s="29">
        <f t="shared" si="107"/>
        <v>-4.3524659137437975</v>
      </c>
      <c r="K236" s="29">
        <f t="shared" si="107"/>
        <v>-4.6177689217825852</v>
      </c>
      <c r="L236" s="29">
        <f t="shared" si="107"/>
        <v>-9.765134388344638</v>
      </c>
      <c r="M236" s="29"/>
      <c r="N236" s="29">
        <f t="shared" si="108"/>
        <v>-0.2002339877170751</v>
      </c>
      <c r="O236" s="29">
        <f t="shared" si="108"/>
        <v>-0.74329037496140615</v>
      </c>
      <c r="P236" s="29">
        <f t="shared" si="108"/>
        <v>-1.0172997473705627</v>
      </c>
      <c r="Q236" s="29">
        <f t="shared" si="108"/>
        <v>-1.8479140693930773</v>
      </c>
      <c r="R236" s="29"/>
      <c r="S236" s="29">
        <f t="shared" si="109"/>
        <v>-4.8237793024493547E-2</v>
      </c>
      <c r="T236" s="29">
        <f t="shared" si="109"/>
        <v>-6.9690296323139972E-2</v>
      </c>
      <c r="U236" s="29">
        <f t="shared" si="109"/>
        <v>-0.33739500689129298</v>
      </c>
      <c r="V236" s="29">
        <f t="shared" si="109"/>
        <v>-1.3615954617859209</v>
      </c>
      <c r="W236" s="29"/>
      <c r="X236" s="29">
        <f t="shared" si="110"/>
        <v>-2.2511567327675963</v>
      </c>
      <c r="Y236" s="29">
        <f t="shared" si="110"/>
        <v>-3.0316702795256929</v>
      </c>
      <c r="Z236" s="29">
        <f t="shared" si="110"/>
        <v>-2.7791307756553998</v>
      </c>
      <c r="AA236" s="29">
        <f t="shared" si="110"/>
        <v>-9.4577600622959093</v>
      </c>
      <c r="AB236" s="29"/>
      <c r="AC236" s="29">
        <f t="shared" si="141"/>
        <v>-0.54387915005285825</v>
      </c>
      <c r="AD236" s="29">
        <f t="shared" si="141"/>
        <v>-6.7257381928803754</v>
      </c>
      <c r="AE236" s="29">
        <f t="shared" si="141"/>
        <v>-8.1598507912998155</v>
      </c>
      <c r="AF236" s="29">
        <f>AF88/AF$147</f>
        <v>-8.3286349093189891</v>
      </c>
      <c r="AG236" s="29"/>
      <c r="AH236" s="29">
        <f t="shared" si="142"/>
        <v>-7.0323117142490454E-2</v>
      </c>
      <c r="AI236" s="29">
        <f t="shared" si="142"/>
        <v>-2.8473420314858746</v>
      </c>
      <c r="AJ236" s="29">
        <f t="shared" si="142"/>
        <v>-2.9949964027488858</v>
      </c>
      <c r="AK236" s="29">
        <f>AK88/AK$147</f>
        <v>-10.98746886352256</v>
      </c>
      <c r="AL236" s="29"/>
      <c r="AM236" s="29">
        <f>AM88/AM$147</f>
        <v>-7.0470351792230419</v>
      </c>
      <c r="AN236" s="29">
        <f>AN88/AN$147</f>
        <v>-9.718634065113319</v>
      </c>
      <c r="AO236" s="29">
        <f>AO88/AO$147</f>
        <v>-10.049340108698825</v>
      </c>
      <c r="AP236" s="234">
        <f>AP88/AP$147</f>
        <v>-12.744048529336801</v>
      </c>
      <c r="AQ236" s="29"/>
      <c r="AR236" s="29">
        <f>AR88/AR$147</f>
        <v>-1.8830462566546855</v>
      </c>
      <c r="AS236" s="29">
        <f>AS88/AS$147</f>
        <v>-3.6326209360053281</v>
      </c>
      <c r="AT236" s="29">
        <f>AT88/AT$147</f>
        <v>-5.8351630030885389</v>
      </c>
      <c r="AU236" s="29">
        <f>AU88/AU$147</f>
        <v>-10.617300378120046</v>
      </c>
      <c r="AV236" s="29"/>
      <c r="AW236" s="29">
        <f>AW88/AW$147</f>
        <v>-1.1837280438625046</v>
      </c>
      <c r="AX236" s="234">
        <f>AX88/AX$147</f>
        <v>-3.9042463390959115</v>
      </c>
      <c r="AY236" s="234">
        <f>AY88/AY$147</f>
        <v>-5.0805798887407052</v>
      </c>
      <c r="AZ236" s="335"/>
      <c r="BA236" s="29"/>
      <c r="BB236" s="335"/>
      <c r="BC236" s="29">
        <f>BC88/BC$147</f>
        <v>-6.3042694714767853</v>
      </c>
      <c r="BD236" s="29">
        <f>BD88/BD$147</f>
        <v>-13.453518094981838</v>
      </c>
      <c r="BE236" s="29">
        <f>BE88/BE$147</f>
        <v>-18.935249615605677</v>
      </c>
      <c r="BF236" s="29"/>
      <c r="BG236" s="29">
        <f>BG88/BG$147</f>
        <v>-3.2566665475761885</v>
      </c>
      <c r="BH236" s="185">
        <f>BH88/BH$147</f>
        <v>-9.5319091386691213</v>
      </c>
      <c r="BI236" s="185">
        <f>BI88/BI$147</f>
        <v>-13.930978772187382</v>
      </c>
      <c r="BJ236" s="29">
        <f>BJ88/BJ$147</f>
        <v>-18.088697965666665</v>
      </c>
      <c r="BK236" s="29"/>
      <c r="BL236" s="29">
        <f>BL88/BL$147</f>
        <v>-6.4685262669550871</v>
      </c>
      <c r="BM236" s="185">
        <f>BM88/BM$147</f>
        <v>-12.803348941435431</v>
      </c>
      <c r="BN236" s="185">
        <f>BN88/BN$147</f>
        <v>-19.448349884019532</v>
      </c>
      <c r="BO236" s="185">
        <f>BO88/BO$147</f>
        <v>-25.203856308850408</v>
      </c>
      <c r="BP236" s="185"/>
      <c r="BQ236" s="29">
        <f>BQ88/BQ$147</f>
        <v>-4.2117536863561691</v>
      </c>
      <c r="BR236" s="185">
        <f>BR88/BR$147</f>
        <v>-8.7781181277331086</v>
      </c>
      <c r="BS236" s="185">
        <f>BS88/BS$147</f>
        <v>-10.758288477672721</v>
      </c>
      <c r="BT236" s="185">
        <f>BT88/BT$147</f>
        <v>-13.047071105939587</v>
      </c>
    </row>
    <row r="237" spans="2:72" x14ac:dyDescent="0.25">
      <c r="B237" s="37" t="s">
        <v>170</v>
      </c>
      <c r="C237" s="30" t="s">
        <v>126</v>
      </c>
      <c r="D237" s="31">
        <f>D89/D147</f>
        <v>-82.374554754462366</v>
      </c>
      <c r="E237" s="31">
        <f>E89/E147</f>
        <v>-213.38816541009825</v>
      </c>
      <c r="F237" s="31">
        <f>F89/F147</f>
        <v>-460.99427615923855</v>
      </c>
      <c r="G237" s="31">
        <f>G89/G147</f>
        <v>-640.27478942137918</v>
      </c>
      <c r="H237" s="31"/>
      <c r="I237" s="31">
        <f>I89/I147</f>
        <v>-166.86284695964383</v>
      </c>
      <c r="J237" s="31">
        <f>J89/J147</f>
        <v>-272.59332815336154</v>
      </c>
      <c r="K237" s="31">
        <f>K89/K147</f>
        <v>-351.80440902046365</v>
      </c>
      <c r="L237" s="31">
        <f>L89/L147</f>
        <v>-290.34790253705103</v>
      </c>
      <c r="M237" s="31"/>
      <c r="N237" s="31">
        <f>N89/N147</f>
        <v>-50.430360049314771</v>
      </c>
      <c r="O237" s="31">
        <f>O89/O147</f>
        <v>-135.53614106507794</v>
      </c>
      <c r="P237" s="31">
        <f>P89/P147</f>
        <v>-211.57008912676122</v>
      </c>
      <c r="Q237" s="31">
        <f>Q89/Q147</f>
        <v>-296.91554512163697</v>
      </c>
      <c r="R237" s="31"/>
      <c r="S237" s="31">
        <f>S89/S147</f>
        <v>-55.393065656460088</v>
      </c>
      <c r="T237" s="31">
        <f>T89/T147</f>
        <v>-98.507233852758347</v>
      </c>
      <c r="U237" s="31">
        <f>U89/U147</f>
        <v>-157.66468672030121</v>
      </c>
      <c r="V237" s="31">
        <f>V89/V147</f>
        <v>-243.08580184028648</v>
      </c>
      <c r="W237" s="31"/>
      <c r="X237" s="31">
        <f>X89/X147</f>
        <v>22.270371963450863</v>
      </c>
      <c r="Y237" s="31">
        <f>Y89/Y147</f>
        <v>-5.2520485124177494</v>
      </c>
      <c r="Z237" s="31">
        <f>Z89/Z147</f>
        <v>-74.495331791647104</v>
      </c>
      <c r="AA237" s="31">
        <f>AA89/AA147</f>
        <v>-97.635709160452251</v>
      </c>
      <c r="AB237" s="31"/>
      <c r="AC237" s="31">
        <f>AC89/AC147</f>
        <v>-38.581427206874636</v>
      </c>
      <c r="AD237" s="31">
        <f>AD89/AD147</f>
        <v>-94.539735316333889</v>
      </c>
      <c r="AE237" s="31">
        <f>AE89/AE147</f>
        <v>-137.6717682876656</v>
      </c>
      <c r="AF237" s="31">
        <f>AF89/AF147</f>
        <v>-174.88419598683186</v>
      </c>
      <c r="AG237" s="31"/>
      <c r="AH237" s="31">
        <f>AH89/AH147</f>
        <v>-48.593273945460908</v>
      </c>
      <c r="AI237" s="31">
        <f>AI89/AI147</f>
        <v>-116.15133707138236</v>
      </c>
      <c r="AJ237" s="31">
        <f>AJ89/AJ147</f>
        <v>-147.9430560031773</v>
      </c>
      <c r="AK237" s="31">
        <f>AK89/AK147</f>
        <v>-230.25843674949527</v>
      </c>
      <c r="AL237" s="31"/>
      <c r="AM237" s="31">
        <f>AM89/AM147</f>
        <v>-65.903389079515051</v>
      </c>
      <c r="AN237" s="31">
        <f>AN89/AN147</f>
        <v>-123.69448899881235</v>
      </c>
      <c r="AO237" s="31">
        <f>AO89/AO147</f>
        <v>-193.28845447602831</v>
      </c>
      <c r="AP237" s="221">
        <f>AP89/AP147</f>
        <v>-294.33345536725261</v>
      </c>
      <c r="AQ237" s="31"/>
      <c r="AR237" s="31">
        <f>AR89/AR147</f>
        <v>-57.109026871823303</v>
      </c>
      <c r="AS237" s="31">
        <f>AS89/AS147</f>
        <v>-89.936198491020804</v>
      </c>
      <c r="AT237" s="31">
        <f>AT89/AT147</f>
        <v>-149.17106776418595</v>
      </c>
      <c r="AU237" s="31">
        <f>AU89/AU147</f>
        <v>-238.14078041315992</v>
      </c>
      <c r="AV237" s="31"/>
      <c r="AW237" s="31">
        <f>AW89/AW147</f>
        <v>-42.815981404708552</v>
      </c>
      <c r="AX237" s="151">
        <f>AX89/AX147</f>
        <v>-93.096080809821473</v>
      </c>
      <c r="AY237" s="221">
        <f>AY89/AY147</f>
        <v>-165.68635796738971</v>
      </c>
      <c r="AZ237" s="317"/>
      <c r="BA237" s="31"/>
      <c r="BB237" s="317"/>
      <c r="BC237" s="31">
        <f>BC89/BC147</f>
        <v>-180.75297355745602</v>
      </c>
      <c r="BD237" s="31">
        <f>BD89/BD147</f>
        <v>-271.98765108654862</v>
      </c>
      <c r="BE237" s="31">
        <f>BE89/BE147</f>
        <v>-420.23708449672785</v>
      </c>
      <c r="BF237" s="31"/>
      <c r="BG237" s="31">
        <f>BG89/BG147</f>
        <v>-107.56618453344474</v>
      </c>
      <c r="BH237" s="151">
        <f>BH89/BH147</f>
        <v>-227.58245816623233</v>
      </c>
      <c r="BI237" s="151">
        <f>BI89/BI147</f>
        <v>-360.76639731828658</v>
      </c>
      <c r="BJ237" s="31">
        <f>BJ89/BJ147</f>
        <v>-528.24394169386233</v>
      </c>
      <c r="BK237" s="31"/>
      <c r="BL237" s="31">
        <f>BL89/BL147</f>
        <v>-111.13302794249071</v>
      </c>
      <c r="BM237" s="151">
        <f>BM89/BM147</f>
        <v>-245.50228607599962</v>
      </c>
      <c r="BN237" s="151">
        <f>BN89/BN147</f>
        <v>-363.28719247435345</v>
      </c>
      <c r="BO237" s="151">
        <f>BO89/BO147</f>
        <v>-419.54211733999387</v>
      </c>
      <c r="BP237" s="151"/>
      <c r="BQ237" s="31">
        <f>BQ89/BQ147</f>
        <v>-110.81306136621573</v>
      </c>
      <c r="BR237" s="151">
        <f>BR89/BR147</f>
        <v>-271.03014203546638</v>
      </c>
      <c r="BS237" s="151">
        <f>BS89/BS147</f>
        <v>-442.09142070681838</v>
      </c>
      <c r="BT237" s="151">
        <f>BT89/BT147</f>
        <v>-645.03475830629645</v>
      </c>
    </row>
    <row r="238" spans="2:72" x14ac:dyDescent="0.25">
      <c r="B238" s="78" t="s">
        <v>171</v>
      </c>
      <c r="C238" s="80" t="s">
        <v>168</v>
      </c>
      <c r="D238" s="86">
        <f>D229+D230</f>
        <v>10.309210221978432</v>
      </c>
      <c r="E238" s="86">
        <f t="shared" ref="E238:N238" si="143">E229+E230</f>
        <v>55.125820033290921</v>
      </c>
      <c r="F238" s="86">
        <f t="shared" si="143"/>
        <v>-210.78525950221882</v>
      </c>
      <c r="G238" s="86">
        <f t="shared" si="143"/>
        <v>-219.59997298418602</v>
      </c>
      <c r="H238" s="86"/>
      <c r="I238" s="86">
        <f t="shared" si="143"/>
        <v>52.541247180593288</v>
      </c>
      <c r="J238" s="86">
        <f t="shared" si="143"/>
        <v>61.837256463411876</v>
      </c>
      <c r="K238" s="86">
        <f t="shared" si="143"/>
        <v>30.110383654363147</v>
      </c>
      <c r="L238" s="86">
        <f t="shared" si="143"/>
        <v>-2.6061291132881479</v>
      </c>
      <c r="M238" s="86"/>
      <c r="N238" s="86">
        <f t="shared" si="143"/>
        <v>-10.555191638228678</v>
      </c>
      <c r="O238" s="86">
        <f>O229+O230</f>
        <v>-41.538496723804727</v>
      </c>
      <c r="P238" s="86">
        <f>P229+P230</f>
        <v>-60.557593294864347</v>
      </c>
      <c r="Q238" s="86">
        <f>Q229+Q230</f>
        <v>31.648781808196873</v>
      </c>
      <c r="R238" s="86"/>
      <c r="S238" s="86">
        <f>S229+S230</f>
        <v>98.067433218795372</v>
      </c>
      <c r="T238" s="86">
        <f>T229+T230</f>
        <v>84.795668051180584</v>
      </c>
      <c r="U238" s="86">
        <f>U229+U230</f>
        <v>218.32830895935567</v>
      </c>
      <c r="V238" s="86">
        <f>V229+V230</f>
        <v>351.45567678676599</v>
      </c>
      <c r="W238" s="86"/>
      <c r="X238" s="86">
        <f>X229+X230</f>
        <v>-3.0015423103567969</v>
      </c>
      <c r="Y238" s="86">
        <f>Y229+Y230</f>
        <v>-41.475526734919555</v>
      </c>
      <c r="Z238" s="86">
        <f>Z229+Z230</f>
        <v>9.5806876739699476</v>
      </c>
      <c r="AA238" s="86">
        <f>AA229+AA230</f>
        <v>89.11775806333722</v>
      </c>
      <c r="AB238" s="86"/>
      <c r="AC238" s="86">
        <f>AC229+AC230</f>
        <v>-21.976116906823307</v>
      </c>
      <c r="AD238" s="86">
        <f>AD229+AD230</f>
        <v>16.296981005825543</v>
      </c>
      <c r="AE238" s="86">
        <f>AE229+AE230</f>
        <v>89.03837186977151</v>
      </c>
      <c r="AF238" s="86">
        <f>AF229+AF230</f>
        <v>91.426475804972881</v>
      </c>
      <c r="AG238" s="86"/>
      <c r="AH238" s="86">
        <f>AH229+AH230</f>
        <v>34.75720064767593</v>
      </c>
      <c r="AI238" s="86">
        <f>AI229+AI230</f>
        <v>55.026148371792104</v>
      </c>
      <c r="AJ238" s="86">
        <f>AJ229+AJ230</f>
        <v>140.11374475468696</v>
      </c>
      <c r="AK238" s="86">
        <f>AK229+AK230</f>
        <v>221.08892354699088</v>
      </c>
      <c r="AL238" s="86"/>
      <c r="AM238" s="86">
        <f>AM229+AM230</f>
        <v>45.4427912308267</v>
      </c>
      <c r="AN238" s="86">
        <f>AN229+AN230</f>
        <v>54.577400119990727</v>
      </c>
      <c r="AO238" s="86">
        <f>AO229+AO230</f>
        <v>57.776022643283767</v>
      </c>
      <c r="AP238" s="235">
        <f>AP229+AP230</f>
        <v>142.8569221809779</v>
      </c>
      <c r="AQ238" s="86"/>
      <c r="AR238" s="86">
        <f>AR229+AR230</f>
        <v>-44.198861736198779</v>
      </c>
      <c r="AS238" s="86">
        <f>AS229+AS230</f>
        <v>-33.097212972492983</v>
      </c>
      <c r="AT238" s="86">
        <f>AT229+AT230</f>
        <v>-38.401871773352624</v>
      </c>
      <c r="AU238" s="86">
        <f>AU229+AU230</f>
        <v>114.26765576660796</v>
      </c>
      <c r="AV238" s="86"/>
      <c r="AW238" s="86">
        <f>AW229+AW230</f>
        <v>18.361236134912716</v>
      </c>
      <c r="AX238" s="193">
        <f>AX229+AX230</f>
        <v>172.91772406671686</v>
      </c>
      <c r="AY238" s="235">
        <f>AY229+AY230</f>
        <v>366.63950718375088</v>
      </c>
      <c r="AZ238" s="337"/>
      <c r="BA238" s="86"/>
      <c r="BB238" s="337"/>
      <c r="BC238" s="86">
        <f>BC229+BC230</f>
        <v>178.47242701268061</v>
      </c>
      <c r="BD238" s="86">
        <f>BD229+BD230</f>
        <v>392.78608198149078</v>
      </c>
      <c r="BE238" s="86">
        <f>BE229+BE230</f>
        <v>524.97906619168089</v>
      </c>
      <c r="BF238" s="86"/>
      <c r="BG238" s="86">
        <f>BG229+BG230</f>
        <v>206.76397274843421</v>
      </c>
      <c r="BH238" s="193">
        <f>BH229+BH230</f>
        <v>181.00224188422305</v>
      </c>
      <c r="BI238" s="193">
        <f>BI229+BI230</f>
        <v>162.0201854077834</v>
      </c>
      <c r="BJ238" s="86">
        <f>BJ229+BJ230</f>
        <v>200.61797186046135</v>
      </c>
      <c r="BK238" s="86"/>
      <c r="BL238" s="86">
        <f>BL229+BL230</f>
        <v>-126.19687020301474</v>
      </c>
      <c r="BM238" s="193">
        <f>BM229+BM230</f>
        <v>-233.16210738050759</v>
      </c>
      <c r="BN238" s="193">
        <f>BN229+BN230</f>
        <v>-262.28661146321667</v>
      </c>
      <c r="BO238" s="193">
        <f>BO229+BO230</f>
        <v>-242.52094739707792</v>
      </c>
      <c r="BP238" s="193"/>
      <c r="BQ238" s="86">
        <f>BQ229+BQ230</f>
        <v>-1.211013146458626</v>
      </c>
      <c r="BR238" s="193">
        <f>BR229+BR230</f>
        <v>1.6200453612701153</v>
      </c>
      <c r="BS238" s="193">
        <f>BS229+BS230</f>
        <v>37.506716565643217</v>
      </c>
      <c r="BT238" s="193">
        <f>BT229+BT230</f>
        <v>26.644247868041589</v>
      </c>
    </row>
    <row r="239" spans="2:72" ht="15" thickBot="1" x14ac:dyDescent="0.3">
      <c r="B239" s="84" t="s">
        <v>135</v>
      </c>
      <c r="C239" s="85" t="s">
        <v>134</v>
      </c>
      <c r="D239" s="45">
        <f>D91/D147</f>
        <v>0</v>
      </c>
      <c r="E239" s="45">
        <f>E91/E147</f>
        <v>0</v>
      </c>
      <c r="F239" s="45">
        <f>F91/F147</f>
        <v>-9.6469226316804949E-2</v>
      </c>
      <c r="G239" s="45">
        <f>G91/G147</f>
        <v>-59.917215827407546</v>
      </c>
      <c r="H239" s="45"/>
      <c r="I239" s="45">
        <f>I91/I147</f>
        <v>0</v>
      </c>
      <c r="J239" s="45">
        <f>J91/J147</f>
        <v>-2.740441501246095</v>
      </c>
      <c r="K239" s="45">
        <f>K91/K147</f>
        <v>-77.426700825505264</v>
      </c>
      <c r="L239" s="45">
        <f>L91/L147</f>
        <v>-81.574981160512436</v>
      </c>
      <c r="M239" s="45"/>
      <c r="N239" s="45">
        <f>N91/N147</f>
        <v>0</v>
      </c>
      <c r="O239" s="45">
        <f>O91/O147</f>
        <v>-177.81792816384407</v>
      </c>
      <c r="P239" s="45">
        <f>P91/P147</f>
        <v>-177.17970600037302</v>
      </c>
      <c r="Q239" s="45">
        <f>Q91/Q147</f>
        <v>-160.35209269761617</v>
      </c>
      <c r="R239" s="45"/>
      <c r="S239" s="45">
        <f>S91/S147</f>
        <v>0</v>
      </c>
      <c r="T239" s="45">
        <f>T91/T147</f>
        <v>-12.091266412064785</v>
      </c>
      <c r="U239" s="45">
        <f>U91/U147</f>
        <v>-94.689908684041384</v>
      </c>
      <c r="V239" s="45">
        <f>V91/V147</f>
        <v>-91.292514998056035</v>
      </c>
      <c r="W239" s="45"/>
      <c r="X239" s="45">
        <f>X91/X147</f>
        <v>0</v>
      </c>
      <c r="Y239" s="45">
        <f>Y91/Y147</f>
        <v>-102.2939638448411</v>
      </c>
      <c r="Z239" s="45">
        <f>Z91/Z147</f>
        <v>-195.19736947958583</v>
      </c>
      <c r="AA239" s="45">
        <f>AA91/AA147</f>
        <v>-199.07540698949356</v>
      </c>
      <c r="AB239" s="45"/>
      <c r="AC239" s="45">
        <f>AC91/AC147</f>
        <v>-1.7506110142326377</v>
      </c>
      <c r="AD239" s="45">
        <f>AD91/AD147</f>
        <v>0</v>
      </c>
      <c r="AE239" s="45">
        <f>AE91/AE147</f>
        <v>-64.833100194739288</v>
      </c>
      <c r="AF239" s="45">
        <f>AF91/AF147</f>
        <v>-223.58785938659435</v>
      </c>
      <c r="AG239" s="45"/>
      <c r="AH239" s="45">
        <f>AH91/AH147</f>
        <v>-77.566398208166973</v>
      </c>
      <c r="AI239" s="45">
        <f>AI91/AI147</f>
        <v>-85.824617209402632</v>
      </c>
      <c r="AJ239" s="45">
        <f>AJ91/AJ147</f>
        <v>-190.44270604435849</v>
      </c>
      <c r="AK239" s="45">
        <f>AK91/AK147</f>
        <v>-211.74399357017788</v>
      </c>
      <c r="AL239" s="45"/>
      <c r="AM239" s="45">
        <f>AM91/AM147</f>
        <v>0</v>
      </c>
      <c r="AN239" s="45">
        <f>AN91/AN147</f>
        <v>-85.29440573996304</v>
      </c>
      <c r="AO239" s="45">
        <f>AO91/AO147</f>
        <v>-159.71382429635412</v>
      </c>
      <c r="AP239" s="247">
        <f>AP91/AP147</f>
        <v>-221.09765648533048</v>
      </c>
      <c r="AQ239" s="45"/>
      <c r="AR239" s="45">
        <f>AR91/AR147</f>
        <v>-1.5365657454302233</v>
      </c>
      <c r="AS239" s="45">
        <f>AS91/AS147</f>
        <v>-91.939906070801513</v>
      </c>
      <c r="AT239" s="45">
        <f>AT91/AT147</f>
        <v>-232.38925199709513</v>
      </c>
      <c r="AU239" s="45">
        <f>AU91/AU147</f>
        <v>-227.9808833150372</v>
      </c>
      <c r="AV239" s="45"/>
      <c r="AW239" s="45">
        <f>AW91/AW147</f>
        <v>-6.7257275219460497E-2</v>
      </c>
      <c r="AX239" s="194">
        <f>AX91/AX147</f>
        <v>0</v>
      </c>
      <c r="AY239" s="247">
        <f>AY91/AY147</f>
        <v>-14.957983874563725</v>
      </c>
      <c r="AZ239" s="319"/>
      <c r="BA239" s="45"/>
      <c r="BB239" s="319"/>
      <c r="BC239" s="45">
        <f>BC91/BC147</f>
        <v>-75.847832497788261</v>
      </c>
      <c r="BD239" s="45">
        <f>BD91/BD147</f>
        <v>-81.981490791420896</v>
      </c>
      <c r="BE239" s="45">
        <f>BE91/BE147</f>
        <v>-83.837349415166287</v>
      </c>
      <c r="BF239" s="45"/>
      <c r="BG239" s="45">
        <f>BG91/BG147</f>
        <v>-0.75576649838265975</v>
      </c>
      <c r="BH239" s="194">
        <f>BH91/BH147</f>
        <v>-1.0923333801476209</v>
      </c>
      <c r="BI239" s="194">
        <f>BI91/BI147</f>
        <v>-1.5599793937605662</v>
      </c>
      <c r="BJ239" s="45">
        <f>BJ91/BJ147</f>
        <v>-1.6188328918690011</v>
      </c>
      <c r="BK239" s="45"/>
      <c r="BL239" s="45">
        <f>BL91/BL147</f>
        <v>0</v>
      </c>
      <c r="BM239" s="194">
        <f>BM91/BM147</f>
        <v>-113.16793009217088</v>
      </c>
      <c r="BN239" s="194">
        <f>BN91/BN147</f>
        <v>-113.851571612949</v>
      </c>
      <c r="BO239" s="194">
        <f>BO91/BO147</f>
        <v>-111.43496692061379</v>
      </c>
      <c r="BP239" s="194"/>
      <c r="BQ239" s="45">
        <f>BQ91/BQ147</f>
        <v>0</v>
      </c>
      <c r="BR239" s="194">
        <f>BR91/BR147</f>
        <v>-147.75732869456516</v>
      </c>
      <c r="BS239" s="194">
        <f>BS91/BS147</f>
        <v>-155.31763463768252</v>
      </c>
      <c r="BT239" s="194">
        <f>BT91/BT147</f>
        <v>-206.46900334009803</v>
      </c>
    </row>
  </sheetData>
  <phoneticPr fontId="18" type="noConversion"/>
  <pageMargins left="0.23622047244094491" right="0.23622047244094491" top="0.74803149606299213" bottom="0.74803149606299213" header="0.31496062992125984" footer="0.31496062992125984"/>
  <pageSetup paperSize="9" scale="43" fitToHeight="2" orientation="portrait" r:id="rId1"/>
  <ignoredErrors>
    <ignoredError sqref="F118:L118 N118:P118 Q118:T118 N10:U10 G10:M10 V10:AD10 AA118:AE118 AF118:AO118 AP118:AS118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Quarter</vt:lpstr>
      <vt:lpstr>Cumulative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Popov Ilya</dc:creator>
  <cp:lastModifiedBy>Volgareva Valeriya</cp:lastModifiedBy>
  <cp:lastPrinted>2014-04-16T08:41:49Z</cp:lastPrinted>
  <dcterms:created xsi:type="dcterms:W3CDTF">2013-08-15T12:03:28Z</dcterms:created>
  <dcterms:modified xsi:type="dcterms:W3CDTF">2026-04-01T07:10:55Z</dcterms:modified>
</cp:coreProperties>
</file>